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23250" windowHeight="12570" tabRatio="891" firstSheet="1" activeTab="1"/>
  </bookViews>
  <sheets>
    <sheet name="Ret. Principal Ledger" sheetId="54" state="hidden" r:id="rId1"/>
    <sheet name="Investor Report" sheetId="8" r:id="rId2"/>
  </sheets>
  <externalReferences>
    <externalReference r:id="rId3"/>
    <externalReference r:id="rId4"/>
    <externalReference r:id="rId5"/>
  </externalReferences>
  <definedNames>
    <definedName name="Assets">'Investor Report'!$D$202:$D$213</definedName>
    <definedName name="Assets_Current_Correct">'Investor Report'!$D$202:$D$221</definedName>
    <definedName name="Assets_Current_Mth">'Investor Report'!$D$202:$D$213</definedName>
    <definedName name="Assets_Current_Period">'Investor Report'!$D$202:$D$213</definedName>
    <definedName name="Assets_Prior_Correct">'Investor Report'!$C$202:$C$221</definedName>
    <definedName name="Assets_Prior_Mth">'Investor Report'!$C$202:$C$213</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Notes_Balance">#REF!</definedName>
    <definedName name="Current_Period_Balance_Notes">#REF!</definedName>
    <definedName name="Current_Recoveries">'Investor Report'!$C$284:$C$286</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Report'!$C$226:$C$229</definedName>
    <definedName name="Funding_Prior">'Investor Report'!$B$226:$B$229</definedName>
    <definedName name="Grouped_Data_File">#REF!</definedName>
    <definedName name="Grouped_Data_Sign_Off">#REF!</definedName>
    <definedName name="Grouped_Data_Starting_Point">#REF!</definedName>
    <definedName name="Holiday">#REF!</definedName>
    <definedName name="Holidays">[2]Holidays!$E$2:$E$910</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Notes_Balance">#REF!</definedName>
    <definedName name="Previous_Period_Balance_Notes">#REF!</definedName>
    <definedName name="_xlnm.Print_Area" localSheetId="1">'Investor Report'!$A$1:$J$909</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Report'!$B$284:$B$286</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Report'!$C$234:$C$236</definedName>
    <definedName name="Seller_Prior">'Investor Report'!$B$234:$B$236</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Report'!$A$3:$H$346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<sst xmlns="http://schemas.openxmlformats.org/spreadsheetml/2006/main" count="1268" uniqueCount="755">
  <si>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</si>
  <si>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</si>
  <si>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</si>
  <si>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</si>
  <si>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</si>
  <si>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</si>
  <si>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</si>
  <si>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</si>
  <si>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</si>
  <si>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</si>
  <si>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</si>
  <si>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</si>
  <si>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</si>
  <si>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</si>
  <si>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</si>
  <si>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</si>
  <si>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</si>
  <si>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</si>
  <si>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</si>
  <si>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</si>
  <si>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</si>
  <si>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</si>
  <si>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</si>
  <si>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</si>
  <si>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</si>
  <si>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</si>
  <si>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</si>
  <si>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</si>
  <si>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</si>
  <si>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</si>
  <si>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</si>
  <si>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</si>
  <si>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</si>
  <si>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</si>
  <si>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</si>
  <si>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</si>
  <si>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</si>
  <si>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</si>
  <si>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</si>
  <si>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</si>
  <si>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</si>
  <si>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</si>
  <si>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</si>
  <si>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</si>
  <si>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</si>
  <si>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</si>
  <si>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</si>
  <si>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</si>
  <si>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</si>
  <si>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</si>
  <si>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</si>
  <si>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</si>
  <si>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</si>
  <si>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</si>
  <si>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</si>
  <si>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</si>
  <si>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</si>
  <si>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</si>
  <si>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</si>
  <si>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</si>
  <si>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</si>
  <si>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</si>
  <si>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</si>
  <si>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</si>
  <si>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</si>
  <si>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</si>
  <si>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</si>
  <si>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</si>
  <si>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</si>
  <si>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</si>
  <si>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</si>
  <si>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</si>
  <si>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</si>
  <si>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</si>
  <si>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</si>
  <si>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</si>
  <si>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</si>
  <si>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</si>
  <si>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</si>
  <si>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</si>
  <si>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</si>
  <si>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</si>
  <si>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</si>
  <si>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</si>
  <si>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</si>
  <si>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</si>
  <si>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</si>
  <si>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</si>
  <si>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</si>
  <si>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</si>
  <si>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</si>
  <si>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</si>
  <si>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</si>
  <si>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</si>
  <si>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</si>
  <si>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</si>
  <si>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</si>
  <si>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</si>
  <si>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</si>
  <si>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</si>
  <si>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</si>
  <si>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</si>
  <si>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</si>
  <si>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</si>
  <si>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</si>
  <si>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</si>
  <si>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</si>
  <si>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</si>
  <si>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</si>
  <si>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</si>
  <si>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</si>
  <si>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</si>
  <si>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</si>
  <si>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</si>
  <si>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</si>
  <si>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</si>
  <si>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</si>
  <si>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</si>
  <si>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</si>
  <si>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</si>
  <si>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</si>
  <si>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</si>
  <si>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</si>
  <si>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</si>
  <si>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</si>
  <si>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</si>
  <si>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</si>
  <si>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</si>
  <si>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</si>
  <si>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</si>
  <si>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</si>
  <si>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</si>
  <si>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</si>
  <si>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</si>
  <si>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</si>
  <si>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</si>
  <si>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</si>
  <si>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</si>
  <si>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</si>
  <si>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</si>
  <si>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</si>
  <si>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</si>
  <si>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</si>
  <si>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</si>
  <si>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</si>
  <si>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</si>
  <si>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</si>
  <si>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</si>
  <si>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</si>
  <si>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</si>
  <si>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</si>
  <si>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</si>
  <si>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</si>
  <si>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</si>
  <si>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</si>
  <si>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</si>
  <si>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</si>
  <si>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</si>
  <si>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</si>
  <si>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</si>
  <si>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</si>
  <si>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</si>
  <si>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</si>
  <si>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</si>
  <si>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</si>
  <si>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</si>
  <si>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</si>
  <si>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</si>
  <si>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</si>
  <si>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</si>
  <si>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</si>
  <si>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</si>
  <si>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</si>
  <si>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</si>
  <si>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</si>
  <si>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</si>
  <si>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</si>
  <si>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</si>
  <si>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</si>
  <si>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</si>
  <si>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</si>
  <si>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</si>
  <si>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</si>
  <si>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</si>
  <si>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</si>
  <si>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</si>
  <si>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</si>
  <si>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</si>
  <si>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</si>
  <si>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</si>
  <si>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</si>
  <si>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</si>
  <si>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</si>
  <si>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</si>
  <si>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</si>
  <si>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</si>
  <si>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</si>
  <si>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</si>
  <si>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</si>
  <si>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</si>
  <si>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</si>
  <si>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</si>
  <si>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</si>
  <si>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</si>
  <si>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</si>
  <si>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</si>
  <si>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</si>
  <si>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</si>
  <si>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</si>
  <si>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</si>
  <si>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</si>
  <si>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</si>
  <si>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</si>
  <si>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</si>
  <si>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</si>
  <si>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</si>
  <si>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</si>
  <si>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</si>
  <si>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</si>
  <si>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</si>
  <si>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</si>
  <si>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</si>
  <si>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</si>
  <si>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</si>
  <si>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</si>
  <si>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</si>
  <si>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</si>
  <si>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</si>
  <si>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</si>
  <si>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</si>
  <si>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</si>
  <si>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</si>
  <si>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</si>
  <si>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</si>
  <si>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</si>
  <si>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</si>
  <si>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</si>
  <si>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</si>
  <si>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</si>
  <si>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</si>
  <si>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</si>
  <si>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</si>
  <si>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</si>
  <si>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</si>
  <si>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</si>
  <si>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</si>
  <si>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</si>
  <si>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</si>
  <si>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</si>
  <si>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</si>
  <si>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</si>
  <si>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</si>
  <si>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</si>
  <si>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</si>
  <si>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</si>
  <si>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</si>
  <si>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</si>
  <si>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</si>
  <si>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</si>
  <si>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</si>
  <si>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</si>
  <si>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</si>
  <si>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</si>
  <si>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</si>
  <si>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</si>
  <si>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</si>
  <si>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</si>
  <si>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</si>
  <si>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</si>
  <si>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</si>
  <si>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</si>
  <si>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</si>
  <si>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</si>
  <si>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</si>
  <si>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</si>
  <si>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</si>
  <si>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</si>
  <si>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</si>
  <si>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</si>
  <si>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</si>
  <si>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</si>
  <si>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</si>
  <si>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</si>
  <si>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</si>
  <si>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</si>
  <si>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</si>
  <si>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</si>
  <si>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</si>
  <si>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</si>
  <si>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</si>
  <si>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</si>
  <si>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</si>
  <si>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</si>
  <si>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</si>
  <si>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</si>
  <si>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</si>
  <si>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</si>
  <si>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</si>
  <si>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</si>
  <si>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</si>
  <si>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</si>
  <si>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</si>
  <si>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</si>
  <si>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</si>
  <si>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</si>
  <si>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</si>
  <si>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</si>
  <si>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</si>
  <si>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</si>
  <si>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</si>
  <si>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</si>
  <si>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</si>
  <si>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</si>
  <si>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</si>
  <si>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</si>
  <si>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</si>
  <si>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</si>
  <si>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</si>
  <si>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</si>
  <si>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</si>
  <si>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</si>
  <si>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</si>
  <si>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</si>
  <si>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</si>
  <si>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</si>
  <si>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</si>
  <si>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</si>
  <si>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</si>
  <si>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</si>
  <si>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</si>
  <si>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</si>
  <si>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</si>
  <si>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</si>
  <si>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</si>
  <si>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</si>
  <si>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</si>
  <si>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</si>
  <si>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</si>
  <si>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</si>
  <si>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</si>
  <si>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</si>
  <si>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</si>
  <si>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</si>
  <si>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</si>
  <si>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</si>
  <si>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</si>
  <si>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</si>
  <si>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</si>
  <si>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</si>
  <si>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</si>
  <si>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</si>
  <si>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</si>
  <si>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</si>
  <si>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</si>
  <si>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</si>
  <si>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</si>
  <si>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</si>
  <si>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</si>
  <si>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</si>
  <si>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</si>
  <si>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</si>
  <si>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</si>
  <si>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</si>
  <si>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</si>
  <si>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</si>
  <si>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</si>
  <si>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</si>
  <si>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</si>
  <si>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</si>
  <si>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</si>
  <si>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</si>
  <si>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</si>
  <si>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</si>
  <si>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</si>
  <si>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</si>
  <si>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</si>
  <si>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</si>
  <si>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</si>
  <si>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</si>
  <si>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</si>
  <si>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</si>
  <si>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</si>
  <si>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</si>
  <si>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</si>
  <si>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</si>
  <si>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</si>
  <si>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</si>
  <si>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</si>
  <si>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</si>
  <si>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</si>
  <si>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</si>
  <si>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</si>
  <si>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</si>
  <si>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</si>
  <si>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</si>
  <si>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</si>
  <si>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</si>
  <si>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</si>
  <si>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</si>
  <si>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</si>
  <si>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</si>
  <si>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</si>
  <si>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</si>
  <si>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</si>
  <si>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</si>
  <si>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</si>
  <si>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</si>
  <si>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</si>
  <si>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</si>
  <si>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</si>
  <si>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</si>
  <si>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</si>
  <si>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</si>
  <si>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</si>
  <si>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</si>
  <si>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</si>
  <si>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</si>
  <si>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</si>
  <si>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</si>
  <si>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</si>
  <si>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</si>
  <si>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</si>
  <si>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</si>
  <si>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</si>
  <si>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</si>
  <si>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</si>
  <si>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</si>
  <si>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</si>
  <si>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</si>
  <si>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</si>
  <si>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</si>
  <si>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</si>
  <si>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</si>
  <si>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</si>
  <si>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</si>
  <si>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</si>
  <si>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</si>
  <si>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</si>
  <si>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</si>
  <si>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</si>
  <si>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</si>
  <si>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</si>
  <si>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</si>
  <si>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</si>
  <si>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</si>
  <si>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</si>
  <si>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</si>
  <si>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</si>
  <si>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</si>
  <si>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</si>
  <si>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</si>
  <si>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</si>
  <si>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</si>
  <si>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</si>
  <si>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</si>
  <si>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</si>
  <si>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</si>
  <si>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</si>
  <si>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</si>
  <si>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</si>
  <si>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</si>
  <si>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</si>
  <si>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</si>
  <si>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</si>
  <si>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</si>
  <si>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</si>
  <si>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</si>
  <si>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</si>
  <si>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</si>
  <si>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</si>
  <si>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</si>
  <si>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</si>
  <si>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</si>
  <si>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</si>
  <si>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</si>
  <si>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</si>
  <si>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</si>
  <si>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</si>
  <si>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</si>
  <si>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</si>
  <si>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</si>
  <si>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</si>
  <si>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</si>
  <si>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</si>
  <si>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</si>
  <si>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</si>
  <si>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</si>
  <si>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</si>
  <si>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</si>
  <si>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</si>
  <si>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</si>
  <si>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</si>
  <si>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</si>
  <si>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</si>
  <si>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</si>
  <si>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</si>
  <si>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</si>
  <si>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</si>
  <si>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</si>
  <si>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</si>
  <si>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</si>
  <si>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</si>
  <si>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</si>
  <si>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</si>
  <si>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</si>
  <si>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</si>
  <si>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</si>
  <si>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</si>
  <si>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</si>
  <si>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</si>
  <si>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</si>
  <si>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</si>
  <si>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</si>
  <si>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</si>
  <si>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</si>
  <si>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</si>
  <si>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</si>
  <si>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</si>
  <si>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</si>
  <si>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</si>
  <si>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</si>
  <si>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</si>
  <si>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</si>
  <si>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</si>
  <si>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</si>
  <si>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</si>
  <si>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</si>
  <si>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</si>
  <si>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</si>
  <si>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</si>
  <si>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</si>
  <si>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</si>
  <si>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</si>
  <si>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</si>
  <si>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</si>
  <si>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</si>
  <si>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</si>
  <si>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</si>
  <si>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</si>
  <si>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</si>
  <si>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</si>
  <si>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</si>
  <si>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</si>
  <si>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</si>
  <si>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</si>
  <si>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</si>
  <si>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</si>
  <si>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</si>
  <si>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</si>
  <si>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</si>
  <si>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</si>
  <si>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</si>
  <si>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</si>
  <si>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</si>
  <si>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</si>
  <si>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</si>
  <si>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</si>
  <si>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</si>
  <si>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</si>
  <si>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</si>
  <si>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</si>
  <si>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</si>
  <si>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</si>
  <si>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</si>
  <si>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</si>
  <si>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</si>
  <si>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</si>
  <si>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</si>
  <si>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</si>
  <si>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</si>
  <si>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</si>
  <si>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</si>
  <si>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</si>
  <si>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</si>
  <si>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</si>
  <si>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</si>
  <si>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</si>
  <si>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</si>
  <si>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</si>
  <si>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</si>
  <si>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</si>
  <si>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</si>
  <si>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</si>
  <si>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</si>
  <si>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</si>
  <si>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</si>
  <si>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</si>
  <si>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</si>
  <si>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</si>
  <si>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</si>
  <si>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</si>
  <si>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</si>
  <si>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</si>
  <si>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</si>
  <si>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</si>
  <si>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</si>
  <si>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</si>
  <si>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</si>
  <si>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</si>
  <si>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</si>
  <si>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</si>
  <si>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</si>
  <si>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</si>
  <si>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</si>
  <si>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</si>
  <si>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</si>
  <si>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</si>
  <si>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</si>
  <si>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</si>
  <si>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</si>
  <si>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</si>
  <si>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</si>
  <si>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</si>
  <si>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</si>
  <si>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</si>
  <si>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</si>
  <si>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</si>
  <si>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</si>
  <si>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</si>
  <si>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</si>
  <si>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</si>
  <si>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</si>
  <si>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</si>
  <si>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</si>
  <si>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</si>
  <si>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</si>
  <si>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</si>
  <si>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</si>
  <si>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</si>
  <si>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</si>
  <si>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</si>
  <si>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</si>
  <si>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</si>
  <si>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</si>
  <si>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</si>
  <si>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</si>
  <si>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</si>
  <si>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</si>
  <si>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</si>
  <si>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</si>
  <si>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</si>
  <si>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</si>
  <si>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</si>
  <si>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</si>
  <si>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</si>
  <si>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</si>
  <si>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</si>
  <si>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</si>
  <si>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</si>
  <si>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</si>
  <si>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</si>
  <si>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</si>
  <si>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</si>
  <si>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</si>
  <si>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</si>
  <si>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</si>
  <si>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</si>
  <si>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</si>
  <si>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</si>
  <si>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</si>
  <si>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</si>
  <si>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</si>
  <si>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</si>
  <si>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</si>
  <si>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</si>
  <si>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</si>
  <si>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</si>
  <si>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</si>
  <si>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</si>
  <si>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</si>
  <si>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</si>
  <si>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</si>
  <si>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</si>
  <si>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</si>
  <si>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</si>
  <si>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</si>
  <si>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</si>
  <si>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</si>
  <si>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</si>
  <si>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</si>
  <si>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</si>
  <si>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</si>
  <si>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</si>
  <si>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</si>
  <si>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</si>
  <si>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</si>
  <si>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</si>
  <si>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</si>
  <si>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</si>
  <si>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</si>
  <si>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</si>
  <si>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</si>
  <si>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</si>
  <si>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</si>
  <si>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</si>
  <si>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</si>
  <si>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</si>
  <si>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</si>
  <si>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</si>
  <si>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</si>
  <si>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</si>
  <si>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</si>
  <si>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</si>
  <si>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</si>
  <si>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</si>
  <si>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</si>
  <si>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</si>
  <si>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</si>
  <si>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</si>
  <si>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</si>
  <si>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</si>
  <si>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</si>
  <si>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</si>
  <si>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</si>
  <si>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</si>
  <si>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</si>
  <si>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</si>
  <si>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</si>
  <si>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</si>
  <si>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</si>
  <si>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</si>
  <si>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</si>
  <si>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</si>
  <si>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</si>
  <si>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</si>
  <si>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</si>
  <si>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</si>
  <si>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</si>
  <si>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</si>
  <si>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</si>
  <si>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</si>
  <si>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</si>
  <si>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</si>
  <si>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</si>
  <si>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</si>
  <si>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</si>
  <si>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</si>
  <si>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</si>
  <si>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</si>
  <si>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</si>
  <si>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Opening Seller's Note Balance</t>
  </si>
  <si>
    <t>Closing Seller's Note Balance</t>
  </si>
  <si>
    <t>Principal Balance Outstanding After IPD</t>
  </si>
  <si>
    <t>*The above rates are as of 31/01/2022. Please note the current Standard Variable Rate is 4.64% and the Privilege rate is 4.39% which is effective from 1st February 2022</t>
  </si>
  <si>
    <t>NR*  /  A2  /  A-</t>
  </si>
  <si>
    <t>NR*  /  P-1  /  F1</t>
  </si>
  <si>
    <t>A+  /  A1  /  AA-</t>
  </si>
  <si>
    <t>A-1  /  P-1  /  F1+</t>
  </si>
  <si>
    <t>A+  /  Aa3  /  AA-</t>
  </si>
  <si>
    <t>A-1   /  P-1  /  F1</t>
  </si>
  <si>
    <t>Deposit Set-Off Protection Excess Amount as at 31/01/2022</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</si>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</sst>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4" formatCode="_-&quot;£&quot;* #,##0.00_-;\-&quot;£&quot;* #,##0.00_-;_-&quot;£&quot;* &quot;-&quot;??_-;_-@_-"/>
    <numFmt numFmtId="43" formatCode="_-* #,##0.00_-;\-* #,##0.00_-;_-* &quot;-&quot;??_-;_-@_-"/>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5" formatCode="[$-F800]dddd\,\ mmmm\ dd\,\ yyyy"/>
    <numFmt numFmtId="253" formatCode="0.00%_);\-0.00%;\-\ "/>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color indexed="8"/>
      <name val="Times New Roman"/>
      <family val="1"/>
    </font>
    <font>
      <i/>
      <sz val="20"/>
      <color indexed="9"/>
      <name val="Arial"/>
      <family val="2"/>
    </font>
    <font>
      <b/>
      <sz val="11"/>
      <color theme="3"/>
      <name val="Calibri"/>
      <family val="2"/>
      <scheme val="minor"/>
    </font>
    <font>
      <b/>
      <sz val="18"/>
      <color theme="3"/>
      <name val="Cambria"/>
      <family val="2"/>
      <scheme val="major"/>
    </font>
    <font>
      <i/>
      <sz val="11"/>
      <color rgb="FF7F7F7F"/>
      <name val="Calibri"/>
      <family val="2"/>
      <scheme val="minor"/>
    </font>
    <font>
      <b/>
      <sz val="9"/>
      <color indexed="81"/>
      <name val="Tahoma"/>
      <family val="2"/>
    </font>
    <font>
      <sz val="9"/>
      <color indexed="81"/>
      <name val="Tahoma"/>
      <family val="2"/>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6"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38" fontId="23" fillId="22" borderId="0" applyNumberFormat="0" applyBorder="0" applyAlignment="0" applyProtection="0"/>
    <xf numFmtId="0" fontId="24" fillId="0" borderId="3" applyNumberFormat="0" applyAlignment="0" applyProtection="0">
      <alignment horizontal="left" vertical="center"/>
    </xf>
    <xf numFmtId="0" fontId="24" fillId="0" borderId="4">
      <alignment horizontal="left" vertical="center"/>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181" fontId="11" fillId="0" borderId="0" applyFont="0" applyFill="0" applyBorder="0" applyAlignment="0" applyProtection="0"/>
    <xf numFmtId="182" fontId="11" fillId="0" borderId="0" applyFont="0" applyFill="0" applyBorder="0" applyAlignment="0" applyProtection="0"/>
    <xf numFmtId="180" fontId="11"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0" fontId="28" fillId="0" borderId="0" applyFill="0" applyBorder="0">
      <protection locked="0"/>
    </xf>
    <xf numFmtId="10" fontId="23" fillId="23" borderId="8" applyNumberFormat="0" applyBorder="0" applyAlignment="0" applyProtection="0"/>
    <xf numFmtId="0" fontId="29" fillId="0" borderId="9" applyNumberFormat="0" applyFill="0" applyAlignment="0" applyProtection="0"/>
    <xf numFmtId="185" fontId="11" fillId="0" borderId="0" applyFont="0" applyFill="0" applyBorder="0" applyAlignment="0" applyProtection="0"/>
    <xf numFmtId="18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87" fontId="11" fillId="0" borderId="0" applyFont="0" applyFill="0" applyBorder="0" applyAlignment="0" applyProtection="0"/>
    <xf numFmtId="188" fontId="11" fillId="0" borderId="0" applyFont="0" applyFill="0" applyBorder="0" applyAlignment="0" applyProtection="0"/>
    <xf numFmtId="189" fontId="11" fillId="0" borderId="0" applyFont="0" applyFill="0" applyBorder="0" applyAlignment="0" applyProtection="0"/>
    <xf numFmtId="0" fontId="11" fillId="0" borderId="0" applyFont="0" applyFill="0" applyBorder="0" applyAlignment="0" applyProtection="0"/>
    <xf numFmtId="0" fontId="30" fillId="24" borderId="0" applyNumberFormat="0" applyBorder="0" applyAlignment="0" applyProtection="0"/>
    <xf numFmtId="0" fontId="59" fillId="0" borderId="0"/>
    <xf numFmtId="190" fontId="31" fillId="0" borderId="0"/>
    <xf numFmtId="0" fontId="11" fillId="0" borderId="0"/>
    <xf numFmtId="0" fontId="32" fillId="25" borderId="10" applyNumberFormat="0" applyFont="0" applyAlignment="0" applyProtection="0"/>
    <xf numFmtId="191" fontId="32" fillId="0" borderId="0" applyFont="0" applyFill="0" applyBorder="0" applyAlignment="0" applyProtection="0"/>
    <xf numFmtId="192" fontId="32" fillId="0" borderId="0" applyFont="0" applyFill="0" applyBorder="0" applyAlignment="0" applyProtection="0"/>
    <xf numFmtId="0" fontId="33" fillId="20" borderId="11" applyNumberFormat="0" applyAlignment="0" applyProtection="0"/>
    <xf numFmtId="40" fontId="34" fillId="26" borderId="0">
      <alignment horizontal="right"/>
    </xf>
    <xf numFmtId="0" fontId="35" fillId="26" borderId="0">
      <alignment horizontal="right"/>
    </xf>
    <xf numFmtId="0" fontId="36" fillId="26" borderId="12"/>
    <xf numFmtId="0" fontId="36" fillId="0" borderId="0" applyBorder="0">
      <alignment horizontal="centerContinuous"/>
    </xf>
    <xf numFmtId="0" fontId="37" fillId="0" borderId="0" applyBorder="0">
      <alignment horizontal="centerContinuous"/>
    </xf>
    <xf numFmtId="14" fontId="16" fillId="0" borderId="0">
      <alignment horizontal="center" wrapText="1"/>
      <protection locked="0"/>
    </xf>
    <xf numFmtId="9" fontId="11" fillId="0" borderId="0" applyFont="0" applyFill="0" applyBorder="0" applyAlignment="0" applyProtection="0"/>
    <xf numFmtId="10" fontId="11" fillId="0" borderId="0" applyFont="0" applyFill="0" applyBorder="0" applyAlignment="0" applyProtection="0"/>
    <xf numFmtId="193" fontId="38" fillId="0" borderId="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0" fontId="40" fillId="0" borderId="13">
      <alignment horizontal="center"/>
    </xf>
    <xf numFmtId="3" fontId="39" fillId="0" borderId="0" applyFont="0" applyFill="0" applyBorder="0" applyAlignment="0" applyProtection="0"/>
    <xf numFmtId="0" fontId="39" fillId="27" borderId="0" applyNumberFormat="0" applyFont="0" applyBorder="0" applyAlignment="0" applyProtection="0"/>
    <xf numFmtId="0" fontId="41" fillId="28" borderId="0" applyNumberFormat="0" applyFont="0" applyBorder="0" applyAlignment="0" applyProtection="0">
      <alignment horizontal="center"/>
    </xf>
    <xf numFmtId="0" fontId="11" fillId="0" borderId="14"/>
    <xf numFmtId="0" fontId="11" fillId="0" borderId="0">
      <alignment horizontal="left" wrapText="1"/>
    </xf>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0" fontId="20" fillId="0" borderId="0">
      <alignment vertical="top"/>
    </xf>
    <xf numFmtId="0" fontId="66" fillId="0" borderId="0" applyNumberFormat="0" applyFill="0" applyBorder="0" applyAlignment="0" applyProtection="0"/>
    <xf numFmtId="0" fontId="10" fillId="0" borderId="0"/>
    <xf numFmtId="0" fontId="67" fillId="0" borderId="0" applyNumberFormat="0" applyFill="0" applyBorder="0" applyAlignment="0" applyProtection="0"/>
    <xf numFmtId="0" fontId="11" fillId="0" borderId="0"/>
    <xf numFmtId="169" fontId="10" fillId="0" borderId="0" applyFont="0" applyFill="0" applyBorder="0" applyAlignment="0" applyProtection="0"/>
    <xf numFmtId="0" fontId="11" fillId="0" borderId="0"/>
    <xf numFmtId="38" fontId="12" fillId="22" borderId="0" applyNumberFormat="0" applyBorder="0" applyAlignment="0" applyProtection="0"/>
    <xf numFmtId="10" fontId="12" fillId="23" borderId="8" applyNumberFormat="0" applyBorder="0" applyAlignment="0" applyProtection="0"/>
    <xf numFmtId="0" fontId="11" fillId="25" borderId="10" applyNumberFormat="0" applyFont="0" applyAlignment="0" applyProtection="0"/>
    <xf numFmtId="0" fontId="9" fillId="0" borderId="0"/>
    <xf numFmtId="169" fontId="9" fillId="0" borderId="0" applyFont="0" applyFill="0" applyBorder="0" applyAlignment="0" applyProtection="0"/>
    <xf numFmtId="0" fontId="20" fillId="0" borderId="0">
      <alignment vertical="top"/>
    </xf>
    <xf numFmtId="0" fontId="20" fillId="0" borderId="0">
      <alignment vertical="top"/>
    </xf>
    <xf numFmtId="0" fontId="11" fillId="0" borderId="0"/>
    <xf numFmtId="0" fontId="11" fillId="0" borderId="0"/>
    <xf numFmtId="0" fontId="14" fillId="34"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4"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7" borderId="0" applyNumberFormat="0" applyBorder="0" applyAlignment="0" applyProtection="0"/>
    <xf numFmtId="0" fontId="15" fillId="1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7" borderId="0" applyNumberFormat="0" applyBorder="0" applyAlignment="0" applyProtection="0"/>
    <xf numFmtId="0" fontId="15" fillId="7" borderId="0" applyNumberFormat="0" applyBorder="0" applyAlignment="0" applyProtection="0"/>
    <xf numFmtId="0" fontId="15" fillId="20"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8" fillId="34" borderId="54" applyNumberFormat="0" applyAlignment="0" applyProtection="0"/>
    <xf numFmtId="169" fontId="11" fillId="0" borderId="0" applyFont="0" applyFill="0" applyBorder="0" applyAlignment="0" applyProtection="0"/>
    <xf numFmtId="0" fontId="70" fillId="0" borderId="0" applyNumberFormat="0" applyFill="0" applyBorder="0" applyAlignment="0" applyProtection="0"/>
    <xf numFmtId="0" fontId="71" fillId="0" borderId="6" applyNumberFormat="0" applyFill="0" applyAlignment="0" applyProtection="0"/>
    <xf numFmtId="0" fontId="72" fillId="0" borderId="55" applyNumberFormat="0" applyFill="0" applyAlignment="0" applyProtection="0"/>
    <xf numFmtId="0" fontId="73" fillId="0" borderId="56" applyNumberFormat="0" applyFill="0" applyAlignment="0" applyProtection="0"/>
    <xf numFmtId="0" fontId="73" fillId="0" borderId="0" applyNumberFormat="0" applyFill="0" applyBorder="0" applyAlignment="0" applyProtection="0"/>
    <xf numFmtId="0" fontId="74" fillId="7" borderId="54" applyNumberFormat="0" applyAlignment="0" applyProtection="0"/>
    <xf numFmtId="0" fontId="11" fillId="24" borderId="57" applyNumberFormat="0" applyFont="0" applyAlignment="0" applyProtection="0"/>
    <xf numFmtId="0" fontId="33" fillId="34" borderId="11" applyNumberFormat="0" applyAlignment="0" applyProtection="0"/>
    <xf numFmtId="0" fontId="75" fillId="0" borderId="0" applyNumberFormat="0" applyFill="0" applyBorder="0" applyAlignment="0" applyProtection="0"/>
    <xf numFmtId="0" fontId="43" fillId="0" borderId="58" applyNumberFormat="0" applyFill="0" applyAlignment="0" applyProtection="0"/>
    <xf numFmtId="0" fontId="11" fillId="0" borderId="0"/>
    <xf numFmtId="0" fontId="8" fillId="0" borderId="0"/>
    <xf numFmtId="0" fontId="8" fillId="40"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9" borderId="0" applyNumberFormat="0" applyBorder="0" applyAlignment="0" applyProtection="0"/>
    <xf numFmtId="0" fontId="76" fillId="60" borderId="0" applyNumberFormat="0" applyBorder="0" applyAlignment="0" applyProtection="0"/>
    <xf numFmtId="0" fontId="76" fillId="61" borderId="0" applyNumberFormat="0" applyBorder="0" applyAlignment="0" applyProtection="0"/>
    <xf numFmtId="0" fontId="76" fillId="62" borderId="0" applyNumberFormat="0" applyBorder="0" applyAlignment="0" applyProtection="0"/>
    <xf numFmtId="0" fontId="76" fillId="63" borderId="0" applyNumberFormat="0" applyBorder="0" applyAlignment="0" applyProtection="0"/>
    <xf numFmtId="0" fontId="77" fillId="64" borderId="0" applyNumberFormat="0" applyBorder="0" applyAlignment="0" applyProtection="0"/>
    <xf numFmtId="0" fontId="78" fillId="65" borderId="59" applyNumberFormat="0" applyAlignment="0" applyProtection="0"/>
    <xf numFmtId="0" fontId="79" fillId="66" borderId="60" applyNumberFormat="0" applyAlignment="0" applyProtection="0"/>
    <xf numFmtId="0" fontId="80" fillId="67" borderId="0" applyNumberFormat="0" applyBorder="0" applyAlignment="0" applyProtection="0"/>
    <xf numFmtId="0" fontId="81" fillId="0" borderId="61" applyNumberFormat="0" applyFill="0" applyAlignment="0" applyProtection="0"/>
    <xf numFmtId="0" fontId="82" fillId="0" borderId="62" applyNumberFormat="0" applyFill="0" applyAlignment="0" applyProtection="0"/>
    <xf numFmtId="0" fontId="65" fillId="0" borderId="53" applyNumberFormat="0" applyFill="0" applyAlignment="0" applyProtection="0"/>
    <xf numFmtId="0" fontId="65" fillId="0" borderId="0" applyNumberFormat="0" applyFill="0" applyBorder="0" applyAlignment="0" applyProtection="0"/>
    <xf numFmtId="0" fontId="83" fillId="68" borderId="59" applyNumberFormat="0" applyAlignment="0" applyProtection="0"/>
    <xf numFmtId="0" fontId="84" fillId="0" borderId="63" applyNumberFormat="0" applyFill="0" applyAlignment="0" applyProtection="0"/>
    <xf numFmtId="0" fontId="85" fillId="69" borderId="0" applyNumberFormat="0" applyBorder="0" applyAlignment="0" applyProtection="0"/>
    <xf numFmtId="0" fontId="8" fillId="0" borderId="0"/>
    <xf numFmtId="0" fontId="8" fillId="70" borderId="64" applyNumberFormat="0" applyFont="0" applyAlignment="0" applyProtection="0"/>
    <xf numFmtId="0" fontId="86" fillId="65" borderId="65" applyNumberFormat="0" applyAlignment="0" applyProtection="0"/>
    <xf numFmtId="0" fontId="87" fillId="0" borderId="66" applyNumberFormat="0" applyFill="0" applyAlignment="0" applyProtection="0"/>
    <xf numFmtId="0" fontId="88" fillId="0" borderId="0" applyNumberFormat="0" applyFill="0" applyBorder="0" applyAlignment="0" applyProtection="0"/>
    <xf numFmtId="0" fontId="74" fillId="7" borderId="54" applyNumberFormat="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7" fillId="0" borderId="0"/>
    <xf numFmtId="169" fontId="7" fillId="0" borderId="0" applyFont="0" applyFill="0" applyBorder="0" applyAlignment="0" applyProtection="0"/>
    <xf numFmtId="0" fontId="7" fillId="0" borderId="0"/>
    <xf numFmtId="169" fontId="7" fillId="0" borderId="0" applyFont="0" applyFill="0" applyBorder="0" applyAlignment="0" applyProtection="0"/>
    <xf numFmtId="0" fontId="11" fillId="0" borderId="0"/>
    <xf numFmtId="0" fontId="7" fillId="0" borderId="0"/>
    <xf numFmtId="0" fontId="11" fillId="0" borderId="0"/>
    <xf numFmtId="0" fontId="11" fillId="0" borderId="0"/>
    <xf numFmtId="0" fontId="11" fillId="0" borderId="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89" fillId="0" borderId="0"/>
    <xf numFmtId="0" fontId="39" fillId="0" borderId="0"/>
    <xf numFmtId="0" fontId="11"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0" applyFill="0" applyBorder="0">
      <protection locked="0"/>
    </xf>
    <xf numFmtId="0" fontId="29" fillId="0" borderId="9" applyNumberFormat="0" applyFill="0" applyAlignment="0" applyProtection="0"/>
    <xf numFmtId="0" fontId="30" fillId="24" borderId="0" applyNumberFormat="0" applyBorder="0" applyAlignment="0" applyProtection="0"/>
    <xf numFmtId="0" fontId="11" fillId="0" borderId="0"/>
    <xf numFmtId="0" fontId="33" fillId="20" borderId="11" applyNumberFormat="0" applyAlignment="0" applyProtection="0"/>
    <xf numFmtId="9" fontId="11" fillId="0" borderId="0" applyFont="0" applyFill="0" applyBorder="0" applyAlignment="0" applyProtection="0"/>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176" fontId="11" fillId="0" borderId="0" applyFont="0" applyFill="0" applyBorder="0" applyAlignment="0" applyProtection="0"/>
    <xf numFmtId="0" fontId="11" fillId="0" borderId="0"/>
    <xf numFmtId="0" fontId="11" fillId="0" borderId="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0" fontId="3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70" borderId="64" applyNumberFormat="0" applyFont="0" applyAlignment="0" applyProtection="0"/>
    <xf numFmtId="0" fontId="6" fillId="70" borderId="64" applyNumberFormat="0" applyFont="0" applyAlignment="0" applyProtection="0"/>
    <xf numFmtId="0" fontId="6" fillId="70" borderId="64" applyNumberFormat="0" applyFont="0" applyAlignment="0" applyProtection="0"/>
    <xf numFmtId="0" fontId="6" fillId="70" borderId="64" applyNumberFormat="0" applyFont="0" applyAlignment="0" applyProtection="0"/>
    <xf numFmtId="9" fontId="11" fillId="0" borderId="0" applyFont="0" applyFill="0" applyBorder="0" applyAlignment="0" applyProtection="0"/>
    <xf numFmtId="9" fontId="3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0" borderId="0"/>
    <xf numFmtId="0" fontId="5" fillId="70" borderId="64" applyNumberFormat="0" applyFont="0" applyAlignment="0" applyProtection="0"/>
    <xf numFmtId="0" fontId="5"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70" borderId="64" applyNumberFormat="0" applyFont="0" applyAlignment="0" applyProtection="0"/>
    <xf numFmtId="0" fontId="5" fillId="70" borderId="64" applyNumberFormat="0" applyFont="0" applyAlignment="0" applyProtection="0"/>
    <xf numFmtId="0" fontId="5" fillId="70" borderId="64" applyNumberFormat="0" applyFont="0" applyAlignment="0" applyProtection="0"/>
    <xf numFmtId="0" fontId="5" fillId="70" borderId="64" applyNumberFormat="0" applyFont="0" applyAlignment="0" applyProtection="0"/>
    <xf numFmtId="0" fontId="11" fillId="0" borderId="0"/>
    <xf numFmtId="0" fontId="4" fillId="0" borderId="0"/>
    <xf numFmtId="43" fontId="4" fillId="0" borderId="0" applyFont="0" applyFill="0" applyBorder="0" applyAlignment="0" applyProtection="0"/>
    <xf numFmtId="0" fontId="74" fillId="7" borderId="54" applyNumberFormat="0" applyAlignment="0" applyProtection="0"/>
    <xf numFmtId="0" fontId="3" fillId="0" borderId="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0" borderId="0"/>
    <xf numFmtId="0" fontId="3" fillId="70" borderId="64" applyNumberFormat="0" applyFont="0" applyAlignment="0" applyProtection="0"/>
    <xf numFmtId="0" fontId="3" fillId="0" borderId="0"/>
    <xf numFmtId="0" fontId="3" fillId="70" borderId="64" applyNumberFormat="0" applyFont="0" applyAlignment="0" applyProtection="0"/>
    <xf numFmtId="0" fontId="3" fillId="40" borderId="0" applyNumberFormat="0" applyBorder="0" applyAlignment="0" applyProtection="0"/>
    <xf numFmtId="0" fontId="3" fillId="46" borderId="0" applyNumberFormat="0" applyBorder="0" applyAlignment="0" applyProtection="0"/>
    <xf numFmtId="0" fontId="3" fillId="41" borderId="0" applyNumberFormat="0" applyBorder="0" applyAlignment="0" applyProtection="0"/>
    <xf numFmtId="0" fontId="3" fillId="47" borderId="0" applyNumberFormat="0" applyBorder="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11" fillId="0" borderId="0"/>
    <xf numFmtId="0" fontId="14" fillId="7" borderId="0" applyNumberFormat="0" applyBorder="0" applyAlignment="0" applyProtection="0"/>
    <xf numFmtId="0" fontId="14" fillId="8"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9" fillId="21" borderId="2" applyNumberFormat="0" applyAlignment="0" applyProtection="0"/>
    <xf numFmtId="0" fontId="22" fillId="4" borderId="0" applyNumberFormat="0" applyBorder="0" applyAlignment="0" applyProtection="0"/>
    <xf numFmtId="0" fontId="29" fillId="0" borderId="9" applyNumberFormat="0" applyFill="0" applyAlignment="0" applyProtection="0"/>
    <xf numFmtId="0" fontId="30" fillId="24" borderId="0" applyNumberFormat="0" applyBorder="0" applyAlignment="0" applyProtection="0"/>
    <xf numFmtId="0" fontId="44" fillId="0" borderId="0" applyNumberFormat="0" applyFill="0" applyBorder="0" applyAlignment="0" applyProtection="0"/>
    <xf numFmtId="0" fontId="3" fillId="0" borderId="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0" borderId="0"/>
    <xf numFmtId="0" fontId="3" fillId="70" borderId="64" applyNumberFormat="0" applyFont="0" applyAlignment="0" applyProtection="0"/>
    <xf numFmtId="0" fontId="3" fillId="0" borderId="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0" borderId="0"/>
    <xf numFmtId="0" fontId="3" fillId="70" borderId="64" applyNumberFormat="0" applyFont="0" applyAlignment="0" applyProtection="0"/>
    <xf numFmtId="0" fontId="3" fillId="0" borderId="0"/>
    <xf numFmtId="0" fontId="3" fillId="70" borderId="64" applyNumberFormat="0" applyFont="0" applyAlignment="0" applyProtection="0"/>
    <xf numFmtId="0" fontId="3" fillId="40" borderId="0" applyNumberFormat="0" applyBorder="0" applyAlignment="0" applyProtection="0"/>
    <xf numFmtId="0" fontId="3" fillId="46" borderId="0" applyNumberFormat="0" applyBorder="0" applyAlignment="0" applyProtection="0"/>
    <xf numFmtId="0" fontId="3" fillId="41" borderId="0" applyNumberFormat="0" applyBorder="0" applyAlignment="0" applyProtection="0"/>
    <xf numFmtId="0" fontId="3" fillId="47" borderId="0" applyNumberFormat="0" applyBorder="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0" borderId="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0" borderId="0"/>
    <xf numFmtId="0" fontId="3" fillId="70" borderId="64" applyNumberFormat="0" applyFont="0" applyAlignment="0" applyProtection="0"/>
    <xf numFmtId="0" fontId="20" fillId="0" borderId="0">
      <alignment vertical="top"/>
    </xf>
    <xf numFmtId="0" fontId="2" fillId="0" borderId="0"/>
    <xf numFmtId="44" fontId="11" fillId="0" borderId="0" applyFont="0" applyFill="0" applyBorder="0" applyAlignment="0" applyProtection="0"/>
    <xf numFmtId="0" fontId="1" fillId="0" borderId="0"/>
    <xf numFmtId="0" fontId="1" fillId="0" borderId="0"/>
  </cellStyleXfs>
  <cellXfs count="696">
    <xf numFmtId="0" fontId="0" fillId="0" borderId="0" xfId="0"/>
    <xf numFmtId="168" fontId="50" fillId="0" borderId="0" xfId="33" applyFont="1" applyFill="1" applyBorder="1" applyAlignment="1">
      <alignment vertical="center" wrapText="1"/>
    </xf>
    <xf numFmtId="49" fontId="50" fillId="0" borderId="0" xfId="33" applyNumberFormat="1" applyFont="1" applyFill="1" applyBorder="1" applyAlignment="1">
      <alignment horizontal="center" vertical="center" wrapText="1"/>
    </xf>
    <xf numFmtId="168" fontId="50" fillId="0" borderId="16" xfId="33" applyFont="1" applyFill="1" applyBorder="1" applyAlignment="1">
      <alignment horizontal="center" vertical="center" wrapText="1"/>
    </xf>
    <xf numFmtId="195" fontId="50" fillId="0" borderId="32" xfId="73" applyNumberFormat="1" applyFont="1" applyFill="1" applyBorder="1" applyAlignment="1">
      <alignment horizontal="center" vertical="center" wrapText="1"/>
    </xf>
    <xf numFmtId="201" fontId="50" fillId="0" borderId="32" xfId="73" applyNumberFormat="1" applyFont="1" applyFill="1" applyBorder="1" applyAlignment="1">
      <alignment horizontal="center" vertical="center" wrapText="1"/>
    </xf>
    <xf numFmtId="197" fontId="51" fillId="0" borderId="32" xfId="31" applyNumberFormat="1" applyFont="1" applyFill="1" applyBorder="1" applyAlignment="1">
      <alignment horizontal="right" vertical="center"/>
    </xf>
    <xf numFmtId="197" fontId="51" fillId="0" borderId="35" xfId="31" applyNumberFormat="1" applyFont="1" applyFill="1" applyBorder="1" applyAlignment="1">
      <alignment horizontal="right" vertical="center"/>
    </xf>
    <xf numFmtId="197" fontId="51" fillId="0" borderId="26" xfId="31" applyNumberFormat="1" applyFont="1" applyFill="1" applyBorder="1" applyAlignment="1">
      <alignment horizontal="right" vertical="center"/>
    </xf>
    <xf numFmtId="172" fontId="24" fillId="0" borderId="0" xfId="31" applyNumberFormat="1" applyFont="1" applyFill="1" applyBorder="1" applyAlignment="1">
      <alignment vertical="center"/>
    </xf>
    <xf numFmtId="170" fontId="24" fillId="0" borderId="0" xfId="33" applyNumberFormat="1" applyFont="1" applyFill="1" applyBorder="1" applyAlignment="1">
      <alignment vertical="center"/>
    </xf>
    <xf numFmtId="197" fontId="24" fillId="0" borderId="36" xfId="33" applyNumberFormat="1" applyFont="1" applyFill="1" applyBorder="1" applyAlignment="1">
      <alignment vertical="center"/>
    </xf>
    <xf numFmtId="199" fontId="24" fillId="0" borderId="36" xfId="73" applyNumberFormat="1" applyFont="1" applyFill="1" applyBorder="1" applyAlignment="1">
      <alignment horizontal="right" vertical="center"/>
    </xf>
    <xf numFmtId="197" fontId="24" fillId="0" borderId="33" xfId="33" applyNumberFormat="1" applyFont="1" applyFill="1" applyBorder="1" applyAlignment="1">
      <alignment vertical="center"/>
    </xf>
    <xf numFmtId="197" fontId="24" fillId="0" borderId="19" xfId="33" applyNumberFormat="1" applyFont="1" applyFill="1" applyBorder="1" applyAlignment="1">
      <alignment vertical="center"/>
    </xf>
    <xf numFmtId="168" fontId="50" fillId="0" borderId="0" xfId="33" applyFont="1" applyFill="1" applyBorder="1" applyAlignment="1">
      <alignment horizontal="left" vertical="center"/>
    </xf>
    <xf numFmtId="171" fontId="50" fillId="0" borderId="0" xfId="73" applyNumberFormat="1" applyFont="1" applyFill="1" applyBorder="1" applyAlignment="1">
      <alignment horizontal="left" vertical="center"/>
    </xf>
    <xf numFmtId="172" fontId="50" fillId="0" borderId="0" xfId="31" applyNumberFormat="1" applyFont="1" applyFill="1" applyBorder="1" applyAlignment="1">
      <alignment horizontal="left" vertical="center"/>
    </xf>
    <xf numFmtId="3" fontId="50" fillId="0" borderId="40" xfId="33" quotePrefix="1" applyNumberFormat="1" applyFont="1" applyFill="1" applyBorder="1" applyAlignment="1">
      <alignment horizontal="center" vertical="center"/>
    </xf>
    <xf numFmtId="171" fontId="50" fillId="0" borderId="27" xfId="73" applyNumberFormat="1" applyFont="1" applyFill="1" applyBorder="1" applyAlignment="1">
      <alignment horizontal="center" vertical="center"/>
    </xf>
    <xf numFmtId="3" fontId="50" fillId="0" borderId="22" xfId="31" quotePrefix="1" applyNumberFormat="1" applyFont="1" applyFill="1" applyBorder="1" applyAlignment="1">
      <alignment horizontal="center" vertical="center"/>
    </xf>
    <xf numFmtId="3" fontId="50" fillId="0" borderId="24" xfId="33" quotePrefix="1" applyNumberFormat="1" applyFont="1" applyFill="1" applyBorder="1" applyAlignment="1">
      <alignment horizontal="center" vertical="center"/>
    </xf>
    <xf numFmtId="49" fontId="50" fillId="0" borderId="0" xfId="73" applyNumberFormat="1" applyFont="1" applyFill="1" applyBorder="1" applyAlignment="1">
      <alignment horizontal="left" vertical="center"/>
    </xf>
    <xf numFmtId="168" fontId="51" fillId="0" borderId="0" xfId="33" applyFont="1" applyFill="1" applyBorder="1" applyAlignment="1">
      <alignment horizontal="left" vertical="center"/>
    </xf>
    <xf numFmtId="171" fontId="51" fillId="0" borderId="0" xfId="73" applyNumberFormat="1" applyFont="1" applyFill="1" applyBorder="1" applyAlignment="1">
      <alignment horizontal="left" vertical="center"/>
    </xf>
    <xf numFmtId="168" fontId="24" fillId="0" borderId="33" xfId="33" applyFont="1" applyFill="1" applyBorder="1" applyAlignment="1">
      <alignment horizontal="center" vertical="center"/>
    </xf>
    <xf numFmtId="196" fontId="51" fillId="0" borderId="32" xfId="31" applyNumberFormat="1" applyFont="1" applyFill="1" applyBorder="1" applyAlignment="1">
      <alignment horizontal="right" vertical="center"/>
    </xf>
    <xf numFmtId="199" fontId="50" fillId="0" borderId="0" xfId="73" applyNumberFormat="1" applyFont="1" applyFill="1" applyAlignment="1">
      <alignment horizontal="right" vertical="center"/>
    </xf>
    <xf numFmtId="3" fontId="24" fillId="0" borderId="36" xfId="33" applyNumberFormat="1" applyFont="1" applyFill="1" applyBorder="1" applyAlignment="1">
      <alignment vertical="center"/>
    </xf>
    <xf numFmtId="199" fontId="24" fillId="0" borderId="33" xfId="73" applyNumberFormat="1" applyFont="1" applyFill="1" applyBorder="1" applyAlignment="1">
      <alignment horizontal="right" vertical="center"/>
    </xf>
    <xf numFmtId="197" fontId="24" fillId="0" borderId="36" xfId="33" applyNumberFormat="1" applyFont="1" applyFill="1" applyBorder="1" applyAlignment="1">
      <alignment horizontal="right" vertical="center"/>
    </xf>
    <xf numFmtId="199" fontId="24" fillId="0" borderId="36" xfId="33" applyNumberFormat="1" applyFont="1" applyFill="1" applyBorder="1" applyAlignment="1">
      <alignment horizontal="right" vertical="center"/>
    </xf>
    <xf numFmtId="197" fontId="24" fillId="0" borderId="36" xfId="31" applyNumberFormat="1" applyFont="1" applyFill="1" applyBorder="1" applyAlignment="1">
      <alignment horizontal="right" vertical="center"/>
    </xf>
    <xf numFmtId="199" fontId="24" fillId="0" borderId="19" xfId="33" applyNumberFormat="1" applyFont="1" applyFill="1" applyBorder="1" applyAlignment="1">
      <alignment horizontal="right" vertical="center"/>
    </xf>
    <xf numFmtId="197" fontId="24" fillId="0" borderId="36" xfId="31" applyNumberFormat="1" applyFont="1" applyFill="1" applyBorder="1" applyAlignment="1">
      <alignment vertical="center"/>
    </xf>
    <xf numFmtId="199" fontId="24" fillId="0" borderId="19" xfId="73" applyNumberFormat="1" applyFont="1" applyFill="1" applyBorder="1" applyAlignment="1">
      <alignment horizontal="right" vertical="center"/>
    </xf>
    <xf numFmtId="171" fontId="24" fillId="0" borderId="0" xfId="73" applyNumberFormat="1" applyFont="1" applyFill="1" applyBorder="1" applyAlignment="1">
      <alignment horizontal="right" vertical="center"/>
    </xf>
    <xf numFmtId="171" fontId="51" fillId="0" borderId="32" xfId="73" applyNumberFormat="1" applyFont="1" applyFill="1" applyBorder="1" applyAlignment="1">
      <alignment horizontal="center" vertical="center"/>
    </xf>
    <xf numFmtId="197" fontId="24" fillId="0" borderId="0" xfId="30" applyNumberFormat="1" applyFont="1" applyFill="1" applyBorder="1" applyAlignment="1" applyProtection="1">
      <alignment vertical="center"/>
    </xf>
    <xf numFmtId="197" fontId="24" fillId="0" borderId="0" xfId="33" applyNumberFormat="1" applyFont="1" applyFill="1" applyBorder="1" applyAlignment="1">
      <alignment vertical="center"/>
    </xf>
    <xf numFmtId="207" fontId="50" fillId="0" borderId="35" xfId="33" quotePrefix="1" applyNumberFormat="1" applyFont="1" applyFill="1" applyBorder="1" applyAlignment="1">
      <alignment horizontal="center" vertical="center"/>
    </xf>
    <xf numFmtId="175" fontId="24" fillId="0" borderId="20" xfId="73" applyNumberFormat="1" applyFont="1" applyFill="1" applyBorder="1" applyAlignment="1">
      <alignment horizontal="left" vertical="center" wrapText="1"/>
    </xf>
    <xf numFmtId="1" fontId="50" fillId="0" borderId="26" xfId="31" applyNumberFormat="1" applyFont="1" applyFill="1" applyBorder="1" applyAlignment="1">
      <alignment horizontal="center" vertical="center"/>
    </xf>
    <xf numFmtId="0" fontId="24" fillId="0" borderId="18" xfId="62" applyFont="1" applyFill="1" applyBorder="1" applyAlignment="1" applyProtection="1">
      <protection locked="0"/>
    </xf>
    <xf numFmtId="194" fontId="50" fillId="0" borderId="17" xfId="62" applyNumberFormat="1" applyFont="1" applyFill="1" applyBorder="1" applyAlignment="1" applyProtection="1">
      <alignment horizontal="center"/>
      <protection locked="0"/>
    </xf>
    <xf numFmtId="0" fontId="50" fillId="0" borderId="27" xfId="62" applyFont="1" applyFill="1" applyBorder="1" applyAlignment="1">
      <alignment horizontal="left"/>
    </xf>
    <xf numFmtId="0" fontId="50" fillId="0" borderId="0" xfId="62" applyFont="1" applyFill="1" applyAlignment="1" applyProtection="1">
      <alignment horizontal="center"/>
      <protection locked="0"/>
    </xf>
    <xf numFmtId="0" fontId="24" fillId="0" borderId="16" xfId="62" applyFont="1" applyFill="1" applyBorder="1" applyAlignment="1" applyProtection="1">
      <protection locked="0"/>
    </xf>
    <xf numFmtId="0" fontId="50" fillId="0" borderId="0" xfId="62" applyFont="1" applyFill="1" applyBorder="1" applyAlignment="1">
      <alignment horizontal="left"/>
    </xf>
    <xf numFmtId="49" fontId="24" fillId="0" borderId="33" xfId="62" applyNumberFormat="1" applyFont="1" applyFill="1" applyBorder="1" applyAlignment="1" applyProtection="1">
      <protection locked="0"/>
    </xf>
    <xf numFmtId="49" fontId="24" fillId="0" borderId="20" xfId="62" applyNumberFormat="1" applyFont="1" applyFill="1" applyBorder="1" applyAlignment="1" applyProtection="1">
      <protection locked="0"/>
    </xf>
    <xf numFmtId="0" fontId="50" fillId="26" borderId="0" xfId="0" applyFont="1" applyFill="1" applyBorder="1" applyProtection="1"/>
    <xf numFmtId="0" fontId="53" fillId="0" borderId="0" xfId="0" applyFont="1" applyFill="1" applyBorder="1" applyAlignment="1">
      <alignment horizontal="left"/>
    </xf>
    <xf numFmtId="199" fontId="50" fillId="0" borderId="26" xfId="73" applyNumberFormat="1" applyFont="1" applyFill="1" applyBorder="1" applyAlignment="1">
      <alignment horizontal="right" vertical="center"/>
    </xf>
    <xf numFmtId="199" fontId="50" fillId="0" borderId="0" xfId="73" applyNumberFormat="1" applyFont="1" applyFill="1" applyBorder="1" applyAlignment="1">
      <alignment horizontal="right" vertical="center"/>
    </xf>
    <xf numFmtId="199" fontId="50" fillId="0" borderId="32" xfId="73" applyNumberFormat="1" applyFont="1" applyFill="1" applyBorder="1" applyAlignment="1">
      <alignment horizontal="right" vertical="center"/>
    </xf>
    <xf numFmtId="199" fontId="50" fillId="0" borderId="35" xfId="73" applyNumberFormat="1" applyFont="1" applyFill="1" applyBorder="1" applyAlignment="1">
      <alignment horizontal="right" vertical="center"/>
    </xf>
    <xf numFmtId="199" fontId="50" fillId="0" borderId="26" xfId="73" applyNumberFormat="1" applyFont="1" applyFill="1" applyBorder="1" applyAlignment="1">
      <alignment vertical="center"/>
    </xf>
    <xf numFmtId="199" fontId="24" fillId="0" borderId="0" xfId="73" applyNumberFormat="1" applyFont="1" applyFill="1" applyBorder="1" applyAlignment="1">
      <alignment horizontal="right" vertical="center"/>
    </xf>
    <xf numFmtId="197" fontId="24" fillId="0" borderId="0" xfId="31" applyNumberFormat="1" applyFont="1" applyFill="1" applyBorder="1" applyAlignment="1">
      <alignment vertical="center"/>
    </xf>
    <xf numFmtId="232" fontId="50" fillId="0" borderId="0" xfId="33" applyNumberFormat="1" applyFont="1" applyFill="1" applyBorder="1" applyAlignment="1">
      <alignment horizontal="center" vertical="center" wrapText="1"/>
    </xf>
    <xf numFmtId="197" fontId="24" fillId="0" borderId="0" xfId="33" applyNumberFormat="1" applyFont="1" applyFill="1" applyBorder="1" applyAlignment="1">
      <alignment horizontal="right" vertical="center"/>
    </xf>
    <xf numFmtId="199" fontId="24" fillId="0" borderId="0" xfId="33" applyNumberFormat="1" applyFont="1" applyFill="1" applyBorder="1" applyAlignment="1">
      <alignment horizontal="right" vertical="center"/>
    </xf>
    <xf numFmtId="197" fontId="24" fillId="0" borderId="0" xfId="31" applyNumberFormat="1" applyFont="1" applyFill="1" applyBorder="1" applyAlignment="1">
      <alignment horizontal="right" vertical="center"/>
    </xf>
    <xf numFmtId="230" fontId="50" fillId="0" borderId="32" xfId="73" applyNumberFormat="1" applyFont="1" applyFill="1" applyBorder="1" applyAlignment="1">
      <alignment horizontal="center" vertical="center" wrapText="1"/>
    </xf>
    <xf numFmtId="0" fontId="50" fillId="26" borderId="0" xfId="0" applyFont="1" applyFill="1" applyBorder="1" applyAlignment="1" applyProtection="1">
      <alignment vertical="center"/>
    </xf>
    <xf numFmtId="0" fontId="50" fillId="0" borderId="0" xfId="62" applyFont="1" applyFill="1" applyBorder="1" applyAlignment="1">
      <alignment horizontal="left" vertical="center"/>
    </xf>
    <xf numFmtId="0" fontId="50" fillId="0" borderId="27" xfId="62" applyFont="1" applyFill="1" applyBorder="1" applyAlignment="1">
      <alignment horizontal="left" vertical="center"/>
    </xf>
    <xf numFmtId="196" fontId="51" fillId="0" borderId="35" xfId="31" applyNumberFormat="1" applyFont="1" applyFill="1" applyBorder="1" applyAlignment="1">
      <alignment horizontal="right" vertical="center"/>
    </xf>
    <xf numFmtId="196" fontId="51" fillId="0" borderId="26" xfId="31" applyNumberFormat="1" applyFont="1" applyFill="1" applyBorder="1" applyAlignment="1">
      <alignment horizontal="right" vertical="center"/>
    </xf>
    <xf numFmtId="0" fontId="50" fillId="0" borderId="0" xfId="92" applyFont="1" applyFill="1" applyBorder="1" applyAlignment="1">
      <alignment vertical="center"/>
    </xf>
    <xf numFmtId="0" fontId="0" fillId="31" borderId="0" xfId="0" applyFill="1" applyProtection="1">
      <protection locked="0"/>
    </xf>
    <xf numFmtId="176" fontId="32" fillId="30" borderId="0" xfId="29" applyFont="1" applyFill="1" applyBorder="1" applyAlignment="1" applyProtection="1">
      <alignment vertical="center"/>
    </xf>
    <xf numFmtId="230" fontId="50" fillId="0" borderId="0" xfId="92" applyNumberFormat="1" applyFont="1" applyFill="1" applyAlignment="1">
      <alignment vertical="center"/>
    </xf>
    <xf numFmtId="3" fontId="50" fillId="32" borderId="32" xfId="31" quotePrefix="1" applyNumberFormat="1" applyFont="1" applyFill="1" applyBorder="1" applyAlignment="1">
      <alignment horizontal="center" vertical="center"/>
    </xf>
    <xf numFmtId="171" fontId="50" fillId="32" borderId="27" xfId="73" applyNumberFormat="1" applyFont="1" applyFill="1" applyBorder="1" applyAlignment="1">
      <alignment horizontal="center" vertical="center"/>
    </xf>
    <xf numFmtId="3" fontId="50" fillId="32" borderId="26" xfId="31" quotePrefix="1" applyNumberFormat="1" applyFont="1" applyFill="1" applyBorder="1" applyAlignment="1">
      <alignment horizontal="center" vertical="center"/>
    </xf>
    <xf numFmtId="49" fontId="24" fillId="0" borderId="0" xfId="62" applyNumberFormat="1" applyFont="1" applyFill="1" applyBorder="1" applyAlignment="1" applyProtection="1">
      <protection locked="0"/>
    </xf>
    <xf numFmtId="0" fontId="24" fillId="26" borderId="0" xfId="0" applyFont="1" applyFill="1" applyBorder="1" applyAlignment="1" applyProtection="1">
      <alignment vertical="center"/>
    </xf>
    <xf numFmtId="0" fontId="50" fillId="0" borderId="0" xfId="92" applyFont="1" applyFill="1" applyBorder="1" applyAlignment="1">
      <alignment horizontal="center" vertical="center" wrapText="1"/>
    </xf>
    <xf numFmtId="0" fontId="50" fillId="0" borderId="0" xfId="92" applyFont="1" applyFill="1" applyAlignment="1">
      <alignment horizontal="left" vertical="center"/>
    </xf>
    <xf numFmtId="0" fontId="24" fillId="32" borderId="0" xfId="92" applyFont="1" applyFill="1" applyAlignment="1">
      <alignment vertical="center"/>
    </xf>
    <xf numFmtId="0" fontId="50" fillId="32" borderId="0" xfId="92" applyFont="1" applyFill="1" applyAlignment="1">
      <alignment vertical="center"/>
    </xf>
    <xf numFmtId="0" fontId="50" fillId="32" borderId="0" xfId="92" applyFont="1" applyFill="1" applyBorder="1" applyAlignment="1">
      <alignment vertical="center"/>
    </xf>
    <xf numFmtId="0" fontId="51" fillId="0" borderId="0" xfId="0" applyFont="1" applyFill="1" applyBorder="1" applyAlignment="1">
      <alignment horizontal="left" vertical="top" wrapText="1"/>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50" fillId="0" borderId="0" xfId="92" applyFont="1" applyFill="1" applyBorder="1" applyAlignment="1">
      <alignment horizontal="left" vertical="center"/>
    </xf>
    <xf numFmtId="230" fontId="50" fillId="0" borderId="0" xfId="92" applyNumberFormat="1" applyFont="1" applyFill="1" applyBorder="1" applyAlignment="1">
      <alignment horizontal="left" vertical="center"/>
    </xf>
    <xf numFmtId="230" fontId="50" fillId="0" borderId="0" xfId="92" applyNumberFormat="1" applyFont="1" applyFill="1" applyBorder="1" applyAlignment="1">
      <alignment horizontal="center" vertical="center"/>
    </xf>
    <xf numFmtId="0" fontId="50" fillId="0" borderId="0" xfId="0" applyFont="1" applyFill="1" applyBorder="1" applyProtection="1"/>
    <xf numFmtId="198" fontId="50" fillId="0" borderId="0" xfId="92" quotePrefix="1" applyNumberFormat="1" applyFont="1" applyFill="1" applyBorder="1" applyAlignment="1">
      <alignment vertical="center"/>
    </xf>
    <xf numFmtId="0" fontId="24" fillId="0" borderId="0" xfId="92" applyFont="1" applyFill="1" applyBorder="1" applyAlignment="1">
      <alignment vertical="center"/>
    </xf>
    <xf numFmtId="198" fontId="24" fillId="0" borderId="19" xfId="92" quotePrefix="1" applyNumberFormat="1" applyFont="1" applyFill="1" applyBorder="1" applyAlignment="1">
      <alignment vertical="center"/>
    </xf>
    <xf numFmtId="0" fontId="24" fillId="0" borderId="0" xfId="62" applyFont="1" applyFill="1" applyBorder="1" applyAlignment="1" applyProtection="1">
      <protection locked="0"/>
    </xf>
    <xf numFmtId="0" fontId="24" fillId="0" borderId="27" xfId="62" applyFont="1" applyFill="1" applyBorder="1" applyAlignment="1" applyProtection="1">
      <protection locked="0"/>
    </xf>
    <xf numFmtId="194" fontId="50" fillId="0" borderId="0" xfId="62" applyNumberFormat="1" applyFont="1" applyFill="1" applyBorder="1" applyAlignment="1" applyProtection="1">
      <alignment horizontal="center"/>
      <protection locked="0"/>
    </xf>
    <xf numFmtId="0" fontId="50" fillId="26" borderId="0" xfId="0" applyFont="1" applyFill="1" applyBorder="1" applyAlignment="1" applyProtection="1">
      <alignment horizontal="left" vertical="center"/>
    </xf>
    <xf numFmtId="0" fontId="50" fillId="26" borderId="52" xfId="0" applyFont="1" applyFill="1" applyBorder="1" applyAlignment="1" applyProtection="1">
      <alignment horizontal="left" vertical="center"/>
    </xf>
    <xf numFmtId="0" fontId="90" fillId="0" borderId="0" xfId="62" applyFont="1" applyFill="1" applyBorder="1" applyAlignment="1">
      <alignment horizontal="left" vertical="center"/>
    </xf>
    <xf numFmtId="0" fontId="90" fillId="0" borderId="27" xfId="62" applyFont="1" applyFill="1" applyBorder="1" applyAlignment="1">
      <alignment horizontal="left" vertical="center"/>
    </xf>
    <xf numFmtId="0" fontId="50" fillId="0" borderId="0" xfId="62" applyFont="1" applyFill="1" applyBorder="1" applyAlignment="1" applyProtection="1">
      <alignment horizontal="center"/>
      <protection locked="0"/>
    </xf>
    <xf numFmtId="198" fontId="24" fillId="0" borderId="0" xfId="92" quotePrefix="1" applyNumberFormat="1" applyFont="1" applyFill="1" applyBorder="1" applyAlignment="1">
      <alignment vertical="center"/>
    </xf>
    <xf numFmtId="0" fontId="50" fillId="0" borderId="0" xfId="62" applyFont="1" applyFill="1" applyBorder="1" applyAlignment="1" applyProtection="1">
      <protection locked="0"/>
    </xf>
    <xf numFmtId="201" fontId="50" fillId="32" borderId="32" xfId="73" applyNumberFormat="1" applyFont="1" applyFill="1" applyBorder="1" applyAlignment="1">
      <alignment horizontal="center" vertical="center" wrapText="1"/>
    </xf>
    <xf numFmtId="9" fontId="50" fillId="32" borderId="27" xfId="73" applyFont="1" applyFill="1" applyBorder="1" applyAlignment="1">
      <alignment horizontal="left" vertical="center"/>
    </xf>
    <xf numFmtId="9" fontId="50" fillId="32" borderId="0" xfId="73" applyFont="1" applyFill="1" applyBorder="1" applyAlignment="1">
      <alignment horizontal="left" vertical="center"/>
    </xf>
    <xf numFmtId="0" fontId="50" fillId="26" borderId="0" xfId="0" applyFont="1" applyFill="1" applyBorder="1" applyAlignment="1" applyProtection="1">
      <alignment wrapText="1"/>
    </xf>
    <xf numFmtId="0" fontId="50" fillId="26" borderId="27" xfId="0" applyFont="1" applyFill="1" applyBorder="1" applyAlignment="1" applyProtection="1">
      <alignment wrapText="1"/>
    </xf>
    <xf numFmtId="0" fontId="50" fillId="26" borderId="0" xfId="0" applyFont="1" applyFill="1" applyBorder="1" applyAlignment="1" applyProtection="1"/>
    <xf numFmtId="0" fontId="50" fillId="26" borderId="0" xfId="0" applyFont="1" applyFill="1" applyBorder="1" applyAlignment="1" applyProtection="1">
      <alignment horizontal="left"/>
    </xf>
    <xf numFmtId="9" fontId="50" fillId="32" borderId="23" xfId="73" applyFont="1" applyFill="1" applyBorder="1" applyAlignment="1">
      <alignment horizontal="left" vertical="center"/>
    </xf>
    <xf numFmtId="198" fontId="50" fillId="0" borderId="0" xfId="92" quotePrefix="1" applyNumberFormat="1" applyFont="1" applyFill="1" applyBorder="1" applyAlignment="1">
      <alignment horizontal="right" vertical="center"/>
    </xf>
    <xf numFmtId="198" fontId="50" fillId="32" borderId="32" xfId="29" applyNumberFormat="1" applyFont="1" applyFill="1" applyBorder="1" applyAlignment="1">
      <alignment horizontal="center" vertical="center" wrapText="1"/>
    </xf>
    <xf numFmtId="171" fontId="51" fillId="32" borderId="32" xfId="73" applyNumberFormat="1" applyFont="1" applyFill="1" applyBorder="1" applyAlignment="1">
      <alignment horizontal="center" vertical="center"/>
    </xf>
    <xf numFmtId="197" fontId="51" fillId="32" borderId="32" xfId="31" applyNumberFormat="1" applyFont="1" applyFill="1" applyBorder="1" applyAlignment="1">
      <alignment horizontal="right" vertical="center"/>
    </xf>
    <xf numFmtId="197" fontId="51" fillId="32" borderId="35" xfId="31" applyNumberFormat="1" applyFont="1" applyFill="1" applyBorder="1" applyAlignment="1">
      <alignment horizontal="right" vertical="center"/>
    </xf>
    <xf numFmtId="9" fontId="50" fillId="32" borderId="0" xfId="73" applyFont="1" applyFill="1" applyBorder="1" applyAlignment="1">
      <alignment vertical="center"/>
    </xf>
    <xf numFmtId="172" fontId="24" fillId="32" borderId="36" xfId="31" applyNumberFormat="1" applyFont="1" applyFill="1" applyBorder="1" applyAlignment="1">
      <alignment vertical="center"/>
    </xf>
    <xf numFmtId="0" fontId="51" fillId="32" borderId="16" xfId="0" applyFont="1" applyFill="1" applyBorder="1" applyAlignment="1">
      <alignment horizontal="center" vertical="center" wrapText="1"/>
    </xf>
    <xf numFmtId="168" fontId="51" fillId="32" borderId="21" xfId="33" applyFont="1" applyFill="1" applyBorder="1" applyAlignment="1">
      <alignment horizontal="center" vertical="center" wrapText="1"/>
    </xf>
    <xf numFmtId="171" fontId="51" fillId="32" borderId="16" xfId="73" applyNumberFormat="1" applyFont="1" applyFill="1" applyBorder="1" applyAlignment="1">
      <alignment horizontal="center" vertical="center" wrapText="1"/>
    </xf>
    <xf numFmtId="171" fontId="51" fillId="32" borderId="17" xfId="73" applyNumberFormat="1" applyFont="1" applyFill="1" applyBorder="1" applyAlignment="1">
      <alignment horizontal="center" vertical="center" wrapText="1"/>
    </xf>
    <xf numFmtId="0" fontId="51" fillId="32" borderId="0" xfId="0" applyFont="1" applyFill="1" applyBorder="1" applyAlignment="1">
      <alignment horizontal="left"/>
    </xf>
    <xf numFmtId="10" fontId="51" fillId="32" borderId="32" xfId="73" quotePrefix="1" applyNumberFormat="1" applyFont="1" applyFill="1" applyBorder="1" applyAlignment="1">
      <alignment horizontal="center" vertical="center"/>
    </xf>
    <xf numFmtId="10" fontId="51" fillId="32" borderId="35" xfId="73" quotePrefix="1" applyNumberFormat="1" applyFont="1" applyFill="1" applyBorder="1" applyAlignment="1">
      <alignment horizontal="center" vertical="center"/>
    </xf>
    <xf numFmtId="10" fontId="51" fillId="32" borderId="24" xfId="73" quotePrefix="1" applyNumberFormat="1" applyFont="1" applyFill="1" applyBorder="1" applyAlignment="1">
      <alignment horizontal="center" vertical="center"/>
    </xf>
    <xf numFmtId="10" fontId="53" fillId="32" borderId="36" xfId="73" applyNumberFormat="1" applyFont="1" applyFill="1" applyBorder="1" applyAlignment="1">
      <alignment horizontal="center" vertical="center"/>
    </xf>
    <xf numFmtId="10" fontId="53" fillId="32" borderId="33" xfId="73" applyNumberFormat="1" applyFont="1" applyFill="1" applyBorder="1" applyAlignment="1">
      <alignment horizontal="center" vertical="center"/>
    </xf>
    <xf numFmtId="10" fontId="53" fillId="32" borderId="19" xfId="73" applyNumberFormat="1" applyFont="1" applyFill="1" applyBorder="1" applyAlignment="1">
      <alignment horizontal="center" vertical="center"/>
    </xf>
    <xf numFmtId="168" fontId="51" fillId="32" borderId="0" xfId="33" applyFont="1" applyFill="1" applyBorder="1" applyAlignment="1">
      <alignment horizontal="left" vertical="center"/>
    </xf>
    <xf numFmtId="171" fontId="51" fillId="32" borderId="0" xfId="73" applyNumberFormat="1" applyFont="1" applyFill="1" applyBorder="1" applyAlignment="1">
      <alignment horizontal="left" vertical="center"/>
    </xf>
    <xf numFmtId="10" fontId="51" fillId="32" borderId="36" xfId="73" applyNumberFormat="1" applyFont="1" applyFill="1" applyBorder="1" applyAlignment="1">
      <alignment horizontal="center" vertical="center"/>
    </xf>
    <xf numFmtId="10" fontId="51" fillId="32" borderId="33" xfId="73" applyNumberFormat="1" applyFont="1" applyFill="1" applyBorder="1" applyAlignment="1">
      <alignment horizontal="center" vertical="center"/>
    </xf>
    <xf numFmtId="0" fontId="53" fillId="32" borderId="0" xfId="0" applyFont="1" applyFill="1" applyBorder="1" applyAlignment="1">
      <alignment horizontal="left"/>
    </xf>
    <xf numFmtId="0" fontId="51" fillId="32" borderId="28" xfId="0" applyFont="1" applyFill="1" applyBorder="1" applyAlignment="1">
      <alignment vertical="top"/>
    </xf>
    <xf numFmtId="197" fontId="51" fillId="32" borderId="26" xfId="31" applyNumberFormat="1" applyFont="1" applyFill="1" applyBorder="1" applyAlignment="1">
      <alignment horizontal="right" vertical="center"/>
    </xf>
    <xf numFmtId="197" fontId="24" fillId="32" borderId="36" xfId="33" applyNumberFormat="1" applyFont="1" applyFill="1" applyBorder="1" applyAlignment="1">
      <alignment vertical="center"/>
    </xf>
    <xf numFmtId="197" fontId="24" fillId="32" borderId="19" xfId="33" applyNumberFormat="1" applyFont="1" applyFill="1" applyBorder="1" applyAlignment="1">
      <alignment vertical="center"/>
    </xf>
    <xf numFmtId="197" fontId="51" fillId="32" borderId="24" xfId="31" applyNumberFormat="1" applyFont="1" applyFill="1" applyBorder="1" applyAlignment="1">
      <alignment horizontal="right" vertical="center"/>
    </xf>
    <xf numFmtId="197" fontId="24" fillId="32" borderId="36" xfId="33" applyNumberFormat="1" applyFont="1" applyFill="1" applyBorder="1" applyAlignment="1">
      <alignment horizontal="right" vertical="center"/>
    </xf>
    <xf numFmtId="197" fontId="24" fillId="32" borderId="33" xfId="33" applyNumberFormat="1" applyFont="1" applyFill="1" applyBorder="1" applyAlignment="1">
      <alignment horizontal="right" vertical="center"/>
    </xf>
    <xf numFmtId="197" fontId="51" fillId="32" borderId="48" xfId="31" applyNumberFormat="1" applyFont="1" applyFill="1" applyBorder="1" applyAlignment="1">
      <alignment horizontal="right" vertical="center"/>
    </xf>
    <xf numFmtId="197" fontId="51" fillId="32" borderId="49" xfId="31" applyNumberFormat="1" applyFont="1" applyFill="1" applyBorder="1" applyAlignment="1">
      <alignment horizontal="right" vertical="center"/>
    </xf>
    <xf numFmtId="10" fontId="51" fillId="32" borderId="40" xfId="73" applyNumberFormat="1" applyFont="1" applyFill="1" applyBorder="1" applyAlignment="1">
      <alignment horizontal="right" vertical="center"/>
    </xf>
    <xf numFmtId="197" fontId="51" fillId="32" borderId="40" xfId="31" applyNumberFormat="1" applyFont="1" applyFill="1" applyBorder="1" applyAlignment="1">
      <alignment horizontal="right" vertical="center"/>
    </xf>
    <xf numFmtId="10" fontId="51" fillId="32" borderId="35" xfId="73" applyNumberFormat="1" applyFont="1" applyFill="1" applyBorder="1" applyAlignment="1">
      <alignment horizontal="right" vertical="center"/>
    </xf>
    <xf numFmtId="10" fontId="51" fillId="32" borderId="32" xfId="73" applyNumberFormat="1" applyFont="1" applyFill="1" applyBorder="1" applyAlignment="1">
      <alignment horizontal="right" vertical="center"/>
    </xf>
    <xf numFmtId="10" fontId="51" fillId="32" borderId="26" xfId="73" applyNumberFormat="1" applyFont="1" applyFill="1" applyBorder="1" applyAlignment="1">
      <alignment horizontal="right" vertical="center"/>
    </xf>
    <xf numFmtId="197" fontId="51" fillId="32" borderId="42" xfId="31" applyNumberFormat="1" applyFont="1" applyFill="1" applyBorder="1" applyAlignment="1">
      <alignment horizontal="right" vertical="center"/>
    </xf>
    <xf numFmtId="10" fontId="51" fillId="32" borderId="42" xfId="73" applyNumberFormat="1" applyFont="1" applyFill="1" applyBorder="1" applyAlignment="1">
      <alignment horizontal="right" vertical="center"/>
    </xf>
    <xf numFmtId="10" fontId="51" fillId="32" borderId="41" xfId="73" applyNumberFormat="1" applyFont="1" applyFill="1" applyBorder="1" applyAlignment="1">
      <alignment horizontal="right" vertical="center"/>
    </xf>
    <xf numFmtId="197" fontId="51" fillId="32" borderId="41" xfId="31" applyNumberFormat="1" applyFont="1" applyFill="1" applyBorder="1" applyAlignment="1">
      <alignment horizontal="right" vertical="center"/>
    </xf>
    <xf numFmtId="0" fontId="50" fillId="32" borderId="0" xfId="92" applyFont="1" applyFill="1" applyBorder="1" applyAlignment="1">
      <alignment horizontal="left" vertical="center"/>
    </xf>
    <xf numFmtId="0" fontId="24" fillId="32" borderId="16" xfId="62" applyFont="1" applyFill="1" applyBorder="1" applyAlignment="1" applyProtection="1">
      <protection locked="0"/>
    </xf>
    <xf numFmtId="198" fontId="24" fillId="0" borderId="33" xfId="62" applyNumberFormat="1" applyFont="1" applyFill="1" applyBorder="1" applyAlignment="1" applyProtection="1">
      <protection locked="0"/>
    </xf>
    <xf numFmtId="178" fontId="51" fillId="32" borderId="0" xfId="73" applyNumberFormat="1" applyFont="1" applyFill="1" applyBorder="1" applyAlignment="1">
      <alignment horizontal="center" vertical="center"/>
    </xf>
    <xf numFmtId="200" fontId="51" fillId="32" borderId="0" xfId="73" applyNumberFormat="1" applyFont="1" applyFill="1" applyBorder="1" applyAlignment="1">
      <alignment horizontal="center" vertical="center"/>
    </xf>
    <xf numFmtId="10" fontId="51" fillId="32" borderId="26" xfId="73" quotePrefix="1" applyNumberFormat="1" applyFont="1" applyFill="1" applyBorder="1" applyAlignment="1">
      <alignment horizontal="center" vertical="center"/>
    </xf>
    <xf numFmtId="196" fontId="51" fillId="0" borderId="26" xfId="31" applyNumberFormat="1" applyFont="1" applyFill="1" applyBorder="1" applyAlignment="1">
      <alignment vertical="center"/>
    </xf>
    <xf numFmtId="196" fontId="51" fillId="0" borderId="35" xfId="31" applyNumberFormat="1" applyFont="1" applyFill="1" applyBorder="1" applyAlignment="1">
      <alignment vertical="center"/>
    </xf>
    <xf numFmtId="196" fontId="51" fillId="0" borderId="24" xfId="31" applyNumberFormat="1" applyFont="1" applyFill="1" applyBorder="1" applyAlignment="1">
      <alignment vertical="center"/>
    </xf>
    <xf numFmtId="10" fontId="50" fillId="32" borderId="0" xfId="73" applyNumberFormat="1" applyFont="1" applyFill="1" applyBorder="1" applyAlignment="1">
      <alignment horizontal="center" vertical="center"/>
    </xf>
    <xf numFmtId="170" fontId="24" fillId="32" borderId="33" xfId="33" applyNumberFormat="1" applyFont="1" applyFill="1" applyBorder="1" applyAlignment="1">
      <alignment horizontal="center" vertical="center"/>
    </xf>
    <xf numFmtId="10" fontId="51" fillId="0" borderId="32" xfId="73" applyNumberFormat="1" applyFont="1" applyFill="1" applyBorder="1" applyAlignment="1">
      <alignment horizontal="right" vertical="center"/>
    </xf>
    <xf numFmtId="10" fontId="24" fillId="0" borderId="36" xfId="73" applyNumberFormat="1" applyFont="1" applyFill="1" applyBorder="1" applyAlignment="1">
      <alignment horizontal="right" vertical="center"/>
    </xf>
    <xf numFmtId="201" fontId="50" fillId="0" borderId="26" xfId="73" applyNumberFormat="1" applyFont="1" applyFill="1" applyBorder="1" applyAlignment="1">
      <alignment horizontal="center" vertical="center" wrapText="1"/>
    </xf>
    <xf numFmtId="201" fontId="50" fillId="32" borderId="26" xfId="73" applyNumberFormat="1" applyFont="1" applyFill="1" applyBorder="1" applyAlignment="1">
      <alignment horizontal="center" vertical="center" wrapText="1"/>
    </xf>
    <xf numFmtId="198" fontId="50" fillId="32" borderId="26" xfId="29" applyNumberFormat="1" applyFont="1" applyFill="1" applyBorder="1" applyAlignment="1">
      <alignment horizontal="center" vertical="center" wrapText="1"/>
    </xf>
    <xf numFmtId="0" fontId="24" fillId="0" borderId="0" xfId="62" applyFont="1" applyFill="1" applyBorder="1" applyAlignment="1">
      <alignment horizontal="left" vertical="center"/>
    </xf>
    <xf numFmtId="0" fontId="24" fillId="0" borderId="27" xfId="62" applyFont="1" applyFill="1" applyBorder="1" applyAlignment="1">
      <alignment horizontal="left" vertical="center"/>
    </xf>
    <xf numFmtId="0" fontId="50" fillId="26" borderId="79" xfId="0" applyFont="1" applyFill="1" applyBorder="1" applyAlignment="1" applyProtection="1">
      <alignment wrapText="1"/>
    </xf>
    <xf numFmtId="0" fontId="50" fillId="26" borderId="79" xfId="0" applyFont="1" applyFill="1" applyBorder="1" applyAlignment="1" applyProtection="1">
      <alignment horizontal="left" wrapText="1"/>
    </xf>
    <xf numFmtId="0" fontId="24" fillId="32" borderId="18" xfId="62" applyFont="1" applyFill="1" applyBorder="1" applyAlignment="1" applyProtection="1">
      <protection locked="0"/>
    </xf>
    <xf numFmtId="196" fontId="51" fillId="32" borderId="32" xfId="31" applyNumberFormat="1" applyFont="1" applyFill="1" applyBorder="1" applyAlignment="1">
      <alignment horizontal="right" vertical="center"/>
    </xf>
    <xf numFmtId="10" fontId="50" fillId="32" borderId="83" xfId="73" applyNumberFormat="1" applyFont="1" applyFill="1" applyBorder="1" applyAlignment="1">
      <alignment horizontal="center" vertical="center"/>
    </xf>
    <xf numFmtId="178" fontId="51" fillId="32" borderId="75" xfId="73" applyNumberFormat="1" applyFont="1" applyFill="1" applyBorder="1" applyAlignment="1">
      <alignment horizontal="center" vertical="center"/>
    </xf>
    <xf numFmtId="200" fontId="51" fillId="32" borderId="75" xfId="73" applyNumberFormat="1" applyFont="1" applyFill="1" applyBorder="1" applyAlignment="1">
      <alignment horizontal="center" vertical="center"/>
    </xf>
    <xf numFmtId="200" fontId="51" fillId="32" borderId="85" xfId="73" applyNumberFormat="1" applyFont="1" applyFill="1" applyBorder="1" applyAlignment="1">
      <alignment horizontal="center" vertical="center"/>
    </xf>
    <xf numFmtId="200" fontId="51" fillId="32" borderId="86" xfId="73" applyNumberFormat="1" applyFont="1" applyFill="1" applyBorder="1" applyAlignment="1">
      <alignment horizontal="center" vertical="center"/>
    </xf>
    <xf numFmtId="194" fontId="50" fillId="32" borderId="17" xfId="62" applyNumberFormat="1" applyFont="1" applyFill="1" applyBorder="1" applyAlignment="1" applyProtection="1">
      <alignment horizontal="center"/>
      <protection locked="0"/>
    </xf>
    <xf numFmtId="198" fontId="50" fillId="0" borderId="87" xfId="92" quotePrefix="1" applyNumberFormat="1" applyFont="1" applyFill="1" applyBorder="1" applyAlignment="1">
      <alignment vertical="center"/>
    </xf>
    <xf numFmtId="198" fontId="50" fillId="32" borderId="0" xfId="92" quotePrefix="1" applyNumberFormat="1" applyFont="1" applyFill="1" applyBorder="1" applyAlignment="1">
      <alignment vertical="center"/>
    </xf>
    <xf numFmtId="0" fontId="50" fillId="32" borderId="0" xfId="62" applyFont="1" applyFill="1" applyBorder="1" applyAlignment="1" applyProtection="1">
      <alignment horizontal="center"/>
      <protection locked="0"/>
    </xf>
    <xf numFmtId="0" fontId="0" fillId="32" borderId="0" xfId="92" applyFont="1" applyFill="1" applyBorder="1" applyAlignment="1">
      <alignment vertical="center"/>
    </xf>
    <xf numFmtId="10" fontId="50" fillId="0" borderId="0" xfId="73" applyNumberFormat="1" applyFont="1" applyFill="1" applyBorder="1" applyAlignment="1">
      <alignment horizontal="center" vertical="center"/>
    </xf>
    <xf numFmtId="10" fontId="50" fillId="32" borderId="79" xfId="73" applyNumberFormat="1" applyFont="1" applyFill="1" applyBorder="1" applyAlignment="1">
      <alignment horizontal="center" vertical="center"/>
    </xf>
    <xf numFmtId="10" fontId="50" fillId="32" borderId="74" xfId="73" applyNumberFormat="1" applyFont="1" applyFill="1" applyBorder="1" applyAlignment="1">
      <alignment horizontal="center" vertical="center"/>
    </xf>
    <xf numFmtId="0" fontId="50" fillId="26" borderId="30" xfId="0" applyFont="1" applyFill="1" applyBorder="1" applyAlignment="1" applyProtection="1">
      <alignment vertical="center" wrapText="1"/>
    </xf>
    <xf numFmtId="0" fontId="50" fillId="26" borderId="23" xfId="0" applyFont="1" applyFill="1" applyBorder="1" applyAlignment="1" applyProtection="1">
      <alignment vertical="center" wrapText="1"/>
    </xf>
    <xf numFmtId="196" fontId="24" fillId="32" borderId="36" xfId="31" applyNumberFormat="1" applyFont="1" applyFill="1" applyBorder="1" applyAlignment="1">
      <alignment horizontal="right" vertical="center"/>
    </xf>
    <xf numFmtId="196" fontId="24" fillId="32" borderId="33" xfId="33" applyNumberFormat="1" applyFont="1" applyFill="1" applyBorder="1" applyAlignment="1">
      <alignment horizontal="right" vertical="center"/>
    </xf>
    <xf numFmtId="198" fontId="50" fillId="0" borderId="85" xfId="92" quotePrefix="1" applyNumberFormat="1" applyFont="1" applyFill="1" applyBorder="1" applyAlignment="1">
      <alignment vertical="center"/>
    </xf>
    <xf numFmtId="200" fontId="51" fillId="32" borderId="74" xfId="73" applyNumberFormat="1" applyFont="1" applyFill="1" applyBorder="1" applyAlignment="1">
      <alignment horizontal="center" vertical="center"/>
    </xf>
    <xf numFmtId="200" fontId="51" fillId="32" borderId="94" xfId="73" applyNumberFormat="1" applyFont="1" applyFill="1" applyBorder="1" applyAlignment="1">
      <alignment horizontal="center" vertical="center"/>
    </xf>
    <xf numFmtId="200" fontId="51" fillId="32" borderId="92" xfId="73" applyNumberFormat="1" applyFont="1" applyFill="1" applyBorder="1" applyAlignment="1">
      <alignment horizontal="center" vertical="center"/>
    </xf>
    <xf numFmtId="10" fontId="50" fillId="32" borderId="0" xfId="73" applyNumberFormat="1" applyFont="1" applyFill="1" applyBorder="1" applyAlignment="1" applyProtection="1">
      <alignment vertical="center" wrapText="1"/>
      <protection locked="0"/>
    </xf>
    <xf numFmtId="10" fontId="51" fillId="0" borderId="32" xfId="73" applyNumberFormat="1" applyFont="1" applyFill="1" applyBorder="1" applyAlignment="1">
      <alignment horizontal="center" vertical="center"/>
    </xf>
    <xf numFmtId="10" fontId="50" fillId="0" borderId="27" xfId="73" applyNumberFormat="1" applyFont="1" applyFill="1" applyBorder="1" applyAlignment="1">
      <alignment horizontal="center" vertical="center"/>
    </xf>
    <xf numFmtId="253" fontId="50" fillId="0" borderId="32" xfId="73" applyNumberFormat="1" applyFont="1" applyFill="1" applyBorder="1" applyAlignment="1">
      <alignment horizontal="right" vertical="center"/>
    </xf>
    <xf numFmtId="0" fontId="50" fillId="26" borderId="0" xfId="0" applyFont="1" applyFill="1" applyBorder="1" applyAlignment="1" applyProtection="1">
      <alignment horizontal="left" vertical="center" wrapText="1"/>
    </xf>
    <xf numFmtId="0" fontId="50" fillId="26" borderId="52" xfId="0" applyFont="1" applyFill="1" applyBorder="1" applyAlignment="1" applyProtection="1">
      <alignment horizontal="left" vertical="center" wrapText="1"/>
    </xf>
    <xf numFmtId="0" fontId="24" fillId="32" borderId="0" xfId="92" applyFont="1" applyFill="1" applyBorder="1" applyAlignment="1">
      <alignment horizontal="left" vertical="center" wrapText="1"/>
    </xf>
    <xf numFmtId="0" fontId="24" fillId="32" borderId="27" xfId="92" applyFont="1" applyFill="1" applyBorder="1" applyAlignment="1">
      <alignment horizontal="left" vertical="center" wrapText="1"/>
    </xf>
    <xf numFmtId="0" fontId="50" fillId="32" borderId="0"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24" fillId="0" borderId="0" xfId="92" applyFont="1" applyFill="1" applyBorder="1" applyAlignment="1">
      <alignment horizontal="left" vertical="center" wrapText="1"/>
    </xf>
    <xf numFmtId="0" fontId="24" fillId="0" borderId="27" xfId="92" applyFont="1" applyFill="1" applyBorder="1" applyAlignment="1">
      <alignment horizontal="left" vertical="center" wrapText="1"/>
    </xf>
    <xf numFmtId="0" fontId="46" fillId="0" borderId="0" xfId="92" applyFont="1" applyFill="1" applyAlignment="1">
      <alignment vertical="center"/>
    </xf>
    <xf numFmtId="0" fontId="48" fillId="0" borderId="0" xfId="92" applyFont="1" applyFill="1" applyAlignment="1">
      <alignment vertical="center"/>
    </xf>
    <xf numFmtId="0" fontId="49" fillId="0" borderId="0" xfId="92" applyFont="1" applyFill="1" applyAlignment="1">
      <alignment vertical="center"/>
    </xf>
    <xf numFmtId="0" fontId="50" fillId="0" borderId="0" xfId="92" applyFont="1" applyFill="1" applyAlignment="1">
      <alignment vertical="center"/>
    </xf>
    <xf numFmtId="14" fontId="49" fillId="0" borderId="0" xfId="92" applyNumberFormat="1" applyFont="1" applyFill="1" applyBorder="1" applyAlignment="1">
      <alignment horizontal="left" vertical="center" wrapText="1"/>
    </xf>
    <xf numFmtId="0" fontId="24" fillId="0" borderId="0" xfId="92" applyFont="1" applyFill="1" applyBorder="1" applyAlignment="1">
      <alignment horizontal="left" vertical="center"/>
    </xf>
    <xf numFmtId="0" fontId="50" fillId="0" borderId="16" xfId="92" applyFont="1" applyFill="1" applyBorder="1" applyAlignment="1">
      <alignment horizontal="center" vertical="center" wrapText="1"/>
    </xf>
    <xf numFmtId="0" fontId="50" fillId="0" borderId="17" xfId="92" applyFont="1" applyFill="1" applyBorder="1" applyAlignment="1">
      <alignment horizontal="center" vertical="center" wrapText="1"/>
    </xf>
    <xf numFmtId="0" fontId="50" fillId="0" borderId="26" xfId="92" applyFont="1" applyFill="1" applyBorder="1" applyAlignment="1">
      <alignment horizontal="left" vertical="center"/>
    </xf>
    <xf numFmtId="175" fontId="50" fillId="0" borderId="0" xfId="92" applyNumberFormat="1" applyFont="1" applyFill="1" applyAlignment="1">
      <alignment horizontal="center" vertical="center"/>
    </xf>
    <xf numFmtId="220" fontId="50" fillId="0" borderId="0" xfId="92" applyNumberFormat="1" applyFont="1" applyFill="1" applyBorder="1" applyAlignment="1">
      <alignment horizontal="center" vertical="center"/>
    </xf>
    <xf numFmtId="231" fontId="50" fillId="0" borderId="0" xfId="92" applyNumberFormat="1" applyFont="1" applyFill="1" applyBorder="1" applyAlignment="1">
      <alignment horizontal="center" vertical="center"/>
    </xf>
    <xf numFmtId="175" fontId="50" fillId="0" borderId="26" xfId="92" applyNumberFormat="1" applyFont="1" applyFill="1" applyBorder="1" applyAlignment="1">
      <alignment horizontal="right" vertical="center"/>
    </xf>
    <xf numFmtId="0" fontId="50" fillId="0" borderId="0" xfId="92" applyFont="1" applyFill="1" applyBorder="1" applyAlignment="1">
      <alignment horizontal="center" vertical="center"/>
    </xf>
    <xf numFmtId="175" fontId="50" fillId="0" borderId="0" xfId="92" applyNumberFormat="1" applyFont="1" applyFill="1" applyBorder="1" applyAlignment="1">
      <alignment horizontal="center" vertical="center"/>
    </xf>
    <xf numFmtId="0" fontId="24" fillId="0" borderId="33" xfId="92" applyFont="1" applyFill="1" applyBorder="1" applyAlignment="1">
      <alignment horizontal="left" vertical="center"/>
    </xf>
    <xf numFmtId="0" fontId="24" fillId="0" borderId="19" xfId="92" applyFont="1" applyFill="1" applyBorder="1" applyAlignment="1">
      <alignment horizontal="left" vertical="center"/>
    </xf>
    <xf numFmtId="49" fontId="50" fillId="0" borderId="0" xfId="92" applyNumberFormat="1" applyFont="1" applyFill="1" applyAlignment="1">
      <alignment horizontal="center" vertical="center"/>
    </xf>
    <xf numFmtId="14" fontId="50" fillId="0" borderId="0" xfId="92" applyNumberFormat="1" applyFont="1" applyFill="1" applyAlignment="1">
      <alignment horizontal="center" vertical="center"/>
    </xf>
    <xf numFmtId="2" fontId="50" fillId="0" borderId="0" xfId="92" applyNumberFormat="1" applyFont="1" applyFill="1" applyBorder="1" applyAlignment="1">
      <alignment horizontal="center" vertical="center"/>
    </xf>
    <xf numFmtId="49" fontId="24" fillId="0" borderId="0" xfId="92" applyNumberFormat="1" applyFont="1" applyFill="1" applyBorder="1" applyAlignment="1">
      <alignment horizontal="left" vertical="center" wrapText="1"/>
    </xf>
    <xf numFmtId="49" fontId="50" fillId="0" borderId="0" xfId="92" applyNumberFormat="1" applyFont="1" applyFill="1" applyBorder="1" applyAlignment="1">
      <alignment vertical="center"/>
    </xf>
    <xf numFmtId="49" fontId="50" fillId="0" borderId="0" xfId="92" applyNumberFormat="1" applyFont="1" applyFill="1" applyAlignment="1">
      <alignment vertical="center"/>
    </xf>
    <xf numFmtId="0" fontId="50" fillId="0" borderId="18" xfId="92" applyFont="1" applyFill="1" applyBorder="1" applyAlignment="1">
      <alignment horizontal="center" vertical="center" wrapText="1"/>
    </xf>
    <xf numFmtId="0" fontId="24" fillId="0" borderId="19" xfId="92" applyFont="1" applyFill="1" applyBorder="1" applyAlignment="1">
      <alignment vertical="center" wrapText="1"/>
    </xf>
    <xf numFmtId="0" fontId="50" fillId="0" borderId="33" xfId="92" applyFont="1" applyFill="1" applyBorder="1" applyAlignment="1">
      <alignment horizontal="center" vertical="center"/>
    </xf>
    <xf numFmtId="0" fontId="24" fillId="0" borderId="0" xfId="92" applyFont="1" applyFill="1" applyBorder="1" applyAlignment="1">
      <alignment horizontal="center" vertical="center" wrapText="1"/>
    </xf>
    <xf numFmtId="0" fontId="50" fillId="0" borderId="0" xfId="92" applyFont="1" applyBorder="1" applyAlignment="1">
      <alignment horizontal="center" vertical="center" wrapText="1"/>
    </xf>
    <xf numFmtId="0" fontId="24" fillId="0" borderId="0" xfId="92" applyFont="1" applyFill="1" applyBorder="1" applyAlignment="1">
      <alignment vertical="center" wrapText="1"/>
    </xf>
    <xf numFmtId="10" fontId="50" fillId="32" borderId="0" xfId="92" applyNumberFormat="1" applyFont="1" applyFill="1" applyBorder="1" applyAlignment="1">
      <alignment vertical="center"/>
    </xf>
    <xf numFmtId="0" fontId="92" fillId="0" borderId="0" xfId="92" applyFont="1" applyFill="1" applyAlignment="1">
      <alignment vertical="center"/>
    </xf>
    <xf numFmtId="0" fontId="52" fillId="0" borderId="0" xfId="92" applyFont="1" applyFill="1" applyAlignment="1">
      <alignment vertical="center"/>
    </xf>
    <xf numFmtId="0" fontId="50" fillId="0" borderId="0" xfId="92" applyFont="1" applyFill="1" applyBorder="1" applyAlignment="1">
      <alignment vertical="center" wrapText="1"/>
    </xf>
    <xf numFmtId="0" fontId="47" fillId="29" borderId="0" xfId="92" applyFont="1" applyFill="1" applyAlignment="1">
      <alignment vertical="center"/>
    </xf>
    <xf numFmtId="0" fontId="47" fillId="29" borderId="0" xfId="92" applyFont="1" applyFill="1" applyAlignment="1">
      <alignment horizontal="center" vertical="center"/>
    </xf>
    <xf numFmtId="0" fontId="64" fillId="29" borderId="0" xfId="92" applyFont="1" applyFill="1" applyAlignment="1">
      <alignment horizontal="right" vertical="center"/>
    </xf>
    <xf numFmtId="0" fontId="24" fillId="0" borderId="18" xfId="92" applyFont="1" applyFill="1" applyBorder="1" applyAlignment="1" applyProtection="1">
      <alignment horizontal="center" vertical="center"/>
      <protection locked="0"/>
    </xf>
    <xf numFmtId="0" fontId="24" fillId="0" borderId="17" xfId="92" applyFont="1" applyFill="1" applyBorder="1" applyAlignment="1" applyProtection="1">
      <alignment horizontal="center" vertical="center" wrapText="1"/>
      <protection locked="0"/>
    </xf>
    <xf numFmtId="0" fontId="24" fillId="0" borderId="21" xfId="92" applyFont="1" applyFill="1" applyBorder="1" applyAlignment="1" applyProtection="1">
      <alignment horizontal="center" vertical="center" wrapText="1"/>
      <protection locked="0"/>
    </xf>
    <xf numFmtId="0" fontId="56" fillId="0" borderId="0" xfId="92" applyFont="1" applyFill="1" applyAlignment="1" applyProtection="1">
      <alignment vertical="center"/>
      <protection locked="0"/>
    </xf>
    <xf numFmtId="0" fontId="24" fillId="0" borderId="25" xfId="92" applyNumberFormat="1" applyFont="1" applyFill="1" applyBorder="1" applyAlignment="1" applyProtection="1">
      <alignment vertical="center" wrapText="1"/>
      <protection locked="0"/>
    </xf>
    <xf numFmtId="10" fontId="50" fillId="0" borderId="35" xfId="92" applyNumberFormat="1" applyFont="1" applyFill="1" applyBorder="1" applyAlignment="1" applyProtection="1">
      <alignment horizontal="center" vertical="center" wrapText="1"/>
      <protection locked="0"/>
    </xf>
    <xf numFmtId="14" fontId="50" fillId="0" borderId="40" xfId="92" applyNumberFormat="1" applyFont="1" applyFill="1" applyBorder="1" applyAlignment="1" applyProtection="1">
      <alignment horizontal="center" vertical="center" wrapText="1"/>
      <protection locked="0"/>
    </xf>
    <xf numFmtId="0" fontId="24" fillId="0" borderId="27" xfId="92" applyNumberFormat="1" applyFont="1" applyFill="1" applyBorder="1" applyAlignment="1" applyProtection="1">
      <alignment vertical="center" wrapText="1"/>
      <protection locked="0"/>
    </xf>
    <xf numFmtId="0" fontId="50" fillId="0" borderId="26" xfId="92" applyFont="1" applyFill="1" applyBorder="1" applyAlignment="1" applyProtection="1">
      <alignment horizontal="center" vertical="center" wrapText="1"/>
      <protection locked="0"/>
    </xf>
    <xf numFmtId="0" fontId="24" fillId="0" borderId="0" xfId="92" applyNumberFormat="1" applyFont="1" applyFill="1" applyBorder="1" applyAlignment="1" applyProtection="1">
      <alignment vertical="center" wrapText="1"/>
      <protection locked="0"/>
    </xf>
    <xf numFmtId="0" fontId="24" fillId="0" borderId="0" xfId="92" applyFont="1" applyFill="1" applyBorder="1" applyAlignment="1" applyProtection="1">
      <alignment vertical="center" wrapText="1"/>
      <protection locked="0"/>
    </xf>
    <xf numFmtId="10" fontId="50" fillId="0" borderId="26" xfId="92" applyNumberFormat="1" applyFont="1" applyFill="1" applyBorder="1" applyAlignment="1" applyProtection="1">
      <alignment horizontal="center" vertical="center" wrapText="1"/>
    </xf>
    <xf numFmtId="14" fontId="50" fillId="0" borderId="26" xfId="92" applyNumberFormat="1" applyFont="1" applyFill="1" applyBorder="1" applyAlignment="1" applyProtection="1">
      <alignment horizontal="center" vertical="center" wrapText="1"/>
    </xf>
    <xf numFmtId="10" fontId="50" fillId="0" borderId="26" xfId="92" applyNumberFormat="1" applyFont="1" applyFill="1" applyBorder="1" applyAlignment="1" applyProtection="1">
      <alignment horizontal="center" vertical="center" wrapText="1"/>
      <protection locked="0"/>
    </xf>
    <xf numFmtId="14" fontId="50" fillId="0" borderId="26" xfId="92" applyNumberFormat="1" applyFont="1" applyFill="1" applyBorder="1" applyAlignment="1" applyProtection="1">
      <alignment horizontal="center" vertical="center" wrapText="1"/>
      <protection locked="0"/>
    </xf>
    <xf numFmtId="49" fontId="50" fillId="0" borderId="26" xfId="92" applyNumberFormat="1" applyFont="1" applyFill="1" applyBorder="1" applyAlignment="1" applyProtection="1">
      <alignment vertical="center"/>
      <protection locked="0"/>
    </xf>
    <xf numFmtId="49" fontId="50" fillId="0" borderId="0" xfId="92" applyNumberFormat="1" applyFont="1" applyFill="1" applyBorder="1" applyAlignment="1" applyProtection="1">
      <alignment vertical="center" wrapText="1"/>
      <protection locked="0"/>
    </xf>
    <xf numFmtId="0" fontId="24" fillId="0" borderId="45" xfId="92" applyFont="1" applyFill="1" applyBorder="1" applyAlignment="1" applyProtection="1">
      <alignment vertical="center" wrapText="1"/>
      <protection locked="0"/>
    </xf>
    <xf numFmtId="0" fontId="50" fillId="0" borderId="46" xfId="92" applyFont="1" applyFill="1" applyBorder="1" applyAlignment="1" applyProtection="1">
      <alignment horizontal="center" vertical="center" wrapText="1"/>
      <protection locked="0"/>
    </xf>
    <xf numFmtId="0" fontId="56" fillId="0" borderId="45" xfId="92" applyFont="1" applyFill="1" applyBorder="1" applyAlignment="1" applyProtection="1">
      <alignment vertical="center"/>
      <protection locked="0"/>
    </xf>
    <xf numFmtId="0" fontId="56" fillId="0" borderId="0" xfId="92" applyFont="1" applyFill="1" applyAlignment="1" applyProtection="1">
      <alignment vertical="top"/>
      <protection locked="0"/>
    </xf>
    <xf numFmtId="0" fontId="50" fillId="0" borderId="0" xfId="92" applyFont="1" applyFill="1" applyBorder="1" applyAlignment="1" applyProtection="1">
      <alignment horizontal="center" vertical="center" wrapText="1"/>
      <protection locked="0"/>
    </xf>
    <xf numFmtId="0" fontId="56" fillId="0" borderId="0" xfId="92" applyFont="1" applyFill="1" applyBorder="1" applyAlignment="1" applyProtection="1">
      <alignment vertical="center"/>
      <protection locked="0"/>
    </xf>
    <xf numFmtId="0" fontId="24" fillId="0" borderId="0" xfId="92" applyFont="1" applyFill="1" applyBorder="1" applyAlignment="1" applyProtection="1">
      <alignment vertical="center"/>
      <protection locked="0"/>
    </xf>
    <xf numFmtId="0" fontId="50" fillId="0" borderId="0" xfId="92" applyFont="1" applyFill="1" applyAlignment="1" applyProtection="1">
      <alignment vertical="center"/>
      <protection locked="0"/>
    </xf>
    <xf numFmtId="0" fontId="50" fillId="0" borderId="0" xfId="92" applyFont="1" applyFill="1" applyBorder="1" applyAlignment="1" applyProtection="1">
      <alignment vertical="center"/>
      <protection locked="0"/>
    </xf>
    <xf numFmtId="0" fontId="24" fillId="0" borderId="16" xfId="92" applyFont="1" applyFill="1" applyBorder="1" applyAlignment="1" applyProtection="1">
      <alignment horizontal="center" vertical="center"/>
      <protection locked="0"/>
    </xf>
    <xf numFmtId="0" fontId="24" fillId="0" borderId="21" xfId="92" applyFont="1" applyFill="1" applyBorder="1" applyAlignment="1" applyProtection="1">
      <alignment horizontal="center" vertical="center"/>
      <protection locked="0"/>
    </xf>
    <xf numFmtId="0" fontId="91" fillId="26" borderId="27" xfId="92" applyFont="1" applyFill="1" applyBorder="1" applyAlignment="1">
      <alignment vertical="center"/>
    </xf>
    <xf numFmtId="0" fontId="92" fillId="0" borderId="69" xfId="92" applyFont="1" applyFill="1" applyBorder="1" applyAlignment="1">
      <alignment horizontal="center" vertical="center" wrapText="1"/>
    </xf>
    <xf numFmtId="0" fontId="92" fillId="0" borderId="40" xfId="92" applyFont="1" applyFill="1" applyBorder="1" applyAlignment="1">
      <alignment horizontal="center" vertical="center" wrapText="1"/>
    </xf>
    <xf numFmtId="0" fontId="92" fillId="0" borderId="25" xfId="92" applyFont="1" applyFill="1" applyBorder="1" applyAlignment="1">
      <alignment horizontal="center" vertical="center" wrapText="1"/>
    </xf>
    <xf numFmtId="0" fontId="92" fillId="0" borderId="32" xfId="92" applyFont="1" applyFill="1" applyBorder="1" applyAlignment="1">
      <alignment horizontal="center" vertical="center" wrapText="1"/>
    </xf>
    <xf numFmtId="0" fontId="92" fillId="0" borderId="27" xfId="92" applyFont="1" applyFill="1" applyBorder="1" applyAlignment="1">
      <alignment horizontal="center" vertical="center" wrapText="1"/>
    </xf>
    <xf numFmtId="0" fontId="91" fillId="0" borderId="27" xfId="92" applyFont="1" applyFill="1" applyBorder="1" applyAlignment="1" applyProtection="1">
      <alignment vertical="center"/>
      <protection locked="0"/>
    </xf>
    <xf numFmtId="0" fontId="91" fillId="32" borderId="0" xfId="92" applyFont="1" applyFill="1" applyBorder="1" applyAlignment="1" applyProtection="1">
      <alignment vertical="center"/>
      <protection locked="0"/>
    </xf>
    <xf numFmtId="0" fontId="56" fillId="32" borderId="0" xfId="92" applyFont="1" applyFill="1" applyAlignment="1" applyProtection="1">
      <alignment vertical="center"/>
      <protection locked="0"/>
    </xf>
    <xf numFmtId="0" fontId="91" fillId="0" borderId="52" xfId="92" applyFont="1" applyFill="1" applyBorder="1" applyAlignment="1" applyProtection="1">
      <alignment vertical="center"/>
      <protection locked="0"/>
    </xf>
    <xf numFmtId="0" fontId="92" fillId="0" borderId="73" xfId="92" applyFont="1" applyFill="1" applyBorder="1" applyAlignment="1">
      <alignment horizontal="center" vertical="center" wrapText="1"/>
    </xf>
    <xf numFmtId="0" fontId="92" fillId="0" borderId="72" xfId="92" applyFont="1" applyFill="1" applyBorder="1" applyAlignment="1">
      <alignment horizontal="center" vertical="center" wrapText="1"/>
    </xf>
    <xf numFmtId="0" fontId="92" fillId="0" borderId="74" xfId="92" applyFont="1" applyFill="1" applyBorder="1" applyAlignment="1">
      <alignment horizontal="center" vertical="center" wrapText="1"/>
    </xf>
    <xf numFmtId="0" fontId="92" fillId="32" borderId="0" xfId="92" applyFont="1" applyFill="1" applyBorder="1" applyAlignment="1">
      <alignment horizontal="center" vertical="center"/>
    </xf>
    <xf numFmtId="0" fontId="91" fillId="0" borderId="0" xfId="92" applyFont="1" applyFill="1" applyBorder="1" applyAlignment="1" applyProtection="1">
      <alignment vertical="center"/>
      <protection locked="0"/>
    </xf>
    <xf numFmtId="0" fontId="92" fillId="0" borderId="75" xfId="92" applyFont="1" applyFill="1" applyBorder="1" applyAlignment="1">
      <alignment horizontal="center" vertical="center" wrapText="1"/>
    </xf>
    <xf numFmtId="0" fontId="92" fillId="32" borderId="75" xfId="92" applyFont="1" applyFill="1" applyBorder="1" applyAlignment="1">
      <alignment horizontal="center" vertical="center"/>
    </xf>
    <xf numFmtId="0" fontId="92" fillId="0" borderId="0" xfId="92" applyFont="1" applyBorder="1" applyAlignment="1">
      <alignment horizontal="center" vertical="center"/>
    </xf>
    <xf numFmtId="0" fontId="92" fillId="32" borderId="74" xfId="92" applyFont="1" applyFill="1" applyBorder="1" applyAlignment="1">
      <alignment horizontal="center" vertical="center"/>
    </xf>
    <xf numFmtId="0" fontId="92" fillId="32" borderId="0" xfId="92" applyFont="1" applyFill="1" applyBorder="1" applyAlignment="1">
      <alignment vertical="center" wrapText="1"/>
    </xf>
    <xf numFmtId="0" fontId="50" fillId="0" borderId="74" xfId="92" applyFont="1" applyFill="1" applyBorder="1" applyAlignment="1" applyProtection="1">
      <alignment horizontal="center" vertical="center" wrapText="1"/>
      <protection locked="0"/>
    </xf>
    <xf numFmtId="0" fontId="50" fillId="0" borderId="74" xfId="92" applyFont="1" applyFill="1" applyBorder="1" applyAlignment="1" applyProtection="1">
      <alignment vertical="center" wrapText="1"/>
      <protection locked="0"/>
    </xf>
    <xf numFmtId="0" fontId="47" fillId="32" borderId="0" xfId="92" applyFont="1" applyFill="1" applyAlignment="1">
      <alignment vertical="center"/>
    </xf>
    <xf numFmtId="0" fontId="47" fillId="32" borderId="0" xfId="92" applyFont="1" applyFill="1" applyAlignment="1">
      <alignment horizontal="center" vertical="center"/>
    </xf>
    <xf numFmtId="0" fontId="64" fillId="32" borderId="0" xfId="92" applyFont="1" applyFill="1" applyAlignment="1">
      <alignment horizontal="right" vertical="center"/>
    </xf>
    <xf numFmtId="175" fontId="64" fillId="32" borderId="0" xfId="92" applyNumberFormat="1" applyFont="1" applyFill="1" applyAlignment="1">
      <alignment horizontal="right" vertical="center"/>
    </xf>
    <xf numFmtId="0" fontId="48" fillId="32" borderId="0" xfId="92" applyFont="1" applyFill="1" applyAlignment="1">
      <alignment vertical="center"/>
    </xf>
    <xf numFmtId="230" fontId="24" fillId="0" borderId="67" xfId="92" applyNumberFormat="1" applyFont="1" applyFill="1" applyBorder="1" applyAlignment="1">
      <alignment horizontal="left" vertical="center" wrapText="1"/>
    </xf>
    <xf numFmtId="0" fontId="24" fillId="0" borderId="28" xfId="92" applyFont="1" applyFill="1" applyBorder="1" applyAlignment="1">
      <alignment vertical="center"/>
    </xf>
    <xf numFmtId="0" fontId="24" fillId="32" borderId="21" xfId="92" applyFont="1" applyFill="1" applyBorder="1" applyAlignment="1">
      <alignment horizontal="center" vertical="center" wrapText="1"/>
    </xf>
    <xf numFmtId="0" fontId="24" fillId="32" borderId="17" xfId="92" applyFont="1" applyFill="1" applyBorder="1" applyAlignment="1">
      <alignment horizontal="center" vertical="center" wrapText="1"/>
    </xf>
    <xf numFmtId="0" fontId="56" fillId="0" borderId="0" xfId="92" applyFont="1" applyFill="1" applyBorder="1" applyAlignment="1" applyProtection="1">
      <alignment vertical="top"/>
      <protection locked="0"/>
    </xf>
    <xf numFmtId="245" fontId="50" fillId="32" borderId="40" xfId="92" applyNumberFormat="1" applyFont="1" applyFill="1" applyBorder="1" applyAlignment="1">
      <alignment horizontal="center" vertical="center"/>
    </xf>
    <xf numFmtId="245" fontId="50" fillId="32" borderId="35" xfId="92" applyNumberFormat="1" applyFont="1" applyFill="1" applyBorder="1" applyAlignment="1">
      <alignment horizontal="center" vertical="center"/>
    </xf>
    <xf numFmtId="230" fontId="50" fillId="0" borderId="32" xfId="92" applyNumberFormat="1" applyFont="1" applyFill="1" applyBorder="1" applyAlignment="1">
      <alignment horizontal="center" vertical="center" wrapText="1"/>
    </xf>
    <xf numFmtId="230" fontId="50" fillId="0" borderId="26" xfId="92" applyNumberFormat="1" applyFont="1" applyFill="1" applyBorder="1" applyAlignment="1">
      <alignment horizontal="center" vertical="center" wrapText="1"/>
    </xf>
    <xf numFmtId="0" fontId="24" fillId="32" borderId="0" xfId="92" applyFont="1" applyFill="1" applyBorder="1" applyAlignment="1">
      <alignment vertical="center"/>
    </xf>
    <xf numFmtId="3" fontId="50" fillId="32" borderId="32" xfId="92" applyNumberFormat="1" applyFont="1" applyFill="1" applyBorder="1" applyAlignment="1">
      <alignment horizontal="center" vertical="center" wrapText="1"/>
    </xf>
    <xf numFmtId="3" fontId="50" fillId="32" borderId="26" xfId="92" applyNumberFormat="1" applyFont="1" applyFill="1" applyBorder="1" applyAlignment="1">
      <alignment horizontal="center" vertical="center" wrapText="1"/>
    </xf>
    <xf numFmtId="0" fontId="56" fillId="32" borderId="0" xfId="92" applyFont="1" applyFill="1" applyBorder="1" applyAlignment="1" applyProtection="1">
      <alignment vertical="center"/>
      <protection locked="0"/>
    </xf>
    <xf numFmtId="0" fontId="0" fillId="32" borderId="0" xfId="92" applyFont="1" applyFill="1" applyAlignment="1">
      <alignment vertical="center"/>
    </xf>
    <xf numFmtId="0" fontId="56" fillId="32" borderId="0" xfId="92" applyFont="1" applyFill="1" applyBorder="1" applyAlignment="1" applyProtection="1">
      <alignment vertical="top"/>
      <protection locked="0"/>
    </xf>
    <xf numFmtId="3" fontId="50" fillId="0" borderId="32" xfId="92" applyNumberFormat="1" applyFont="1" applyFill="1" applyBorder="1" applyAlignment="1">
      <alignment horizontal="center" vertical="center" wrapText="1"/>
    </xf>
    <xf numFmtId="3" fontId="50" fillId="0" borderId="26" xfId="92" applyNumberFormat="1" applyFont="1" applyFill="1" applyBorder="1" applyAlignment="1">
      <alignment horizontal="center" vertical="center" wrapText="1"/>
    </xf>
    <xf numFmtId="218" fontId="50" fillId="0" borderId="32" xfId="92" applyNumberFormat="1" applyFont="1" applyFill="1" applyBorder="1" applyAlignment="1">
      <alignment horizontal="center" vertical="center" wrapText="1"/>
    </xf>
    <xf numFmtId="218" fontId="50" fillId="0" borderId="26" xfId="92" applyNumberFormat="1" applyFont="1" applyFill="1" applyBorder="1" applyAlignment="1">
      <alignment horizontal="center" vertical="center" wrapText="1"/>
    </xf>
    <xf numFmtId="0" fontId="50" fillId="0" borderId="32" xfId="92" applyFont="1" applyFill="1" applyBorder="1" applyAlignment="1">
      <alignment horizontal="center" vertical="center" wrapText="1"/>
    </xf>
    <xf numFmtId="0" fontId="50" fillId="0" borderId="26" xfId="92" applyFont="1" applyFill="1" applyBorder="1" applyAlignment="1">
      <alignment horizontal="center" vertical="center" wrapText="1"/>
    </xf>
    <xf numFmtId="0" fontId="50" fillId="32" borderId="32" xfId="92" applyFont="1" applyFill="1" applyBorder="1" applyAlignment="1">
      <alignment horizontal="center" vertical="center" wrapText="1"/>
    </xf>
    <xf numFmtId="0" fontId="50" fillId="32" borderId="26" xfId="92" applyFont="1" applyFill="1" applyBorder="1" applyAlignment="1">
      <alignment horizontal="center" vertical="center" wrapText="1"/>
    </xf>
    <xf numFmtId="0" fontId="50" fillId="0" borderId="31" xfId="92" applyFont="1" applyFill="1" applyBorder="1" applyAlignment="1">
      <alignment horizontal="left" vertical="center"/>
    </xf>
    <xf numFmtId="0" fontId="24" fillId="0" borderId="31" xfId="92" applyFont="1" applyFill="1" applyBorder="1" applyAlignment="1">
      <alignment vertical="center"/>
    </xf>
    <xf numFmtId="0" fontId="50" fillId="0" borderId="40" xfId="92" applyFont="1" applyFill="1" applyBorder="1" applyAlignment="1">
      <alignment horizontal="center" vertical="center"/>
    </xf>
    <xf numFmtId="0" fontId="50" fillId="0" borderId="35" xfId="92" applyFont="1" applyFill="1" applyBorder="1" applyAlignment="1">
      <alignment horizontal="center" vertical="center"/>
    </xf>
    <xf numFmtId="230" fontId="50" fillId="0" borderId="32" xfId="92" applyNumberFormat="1" applyFont="1" applyFill="1" applyBorder="1" applyAlignment="1" applyProtection="1">
      <alignment horizontal="center" vertical="center"/>
      <protection locked="0"/>
    </xf>
    <xf numFmtId="230" fontId="50" fillId="0" borderId="26" xfId="92" applyNumberFormat="1" applyFont="1" applyFill="1" applyBorder="1" applyAlignment="1" applyProtection="1">
      <alignment horizontal="center" vertical="center"/>
      <protection locked="0"/>
    </xf>
    <xf numFmtId="230" fontId="50" fillId="32" borderId="32" xfId="92" applyNumberFormat="1" applyFont="1" applyFill="1" applyBorder="1" applyAlignment="1" applyProtection="1">
      <alignment horizontal="center" vertical="center"/>
      <protection locked="0"/>
    </xf>
    <xf numFmtId="230" fontId="50" fillId="32" borderId="26" xfId="92" applyNumberFormat="1" applyFont="1" applyFill="1" applyBorder="1" applyAlignment="1" applyProtection="1">
      <alignment horizontal="center" vertical="center"/>
      <protection locked="0"/>
    </xf>
    <xf numFmtId="0" fontId="24" fillId="32" borderId="0" xfId="92" applyFont="1" applyFill="1" applyBorder="1" applyAlignment="1">
      <alignment horizontal="left" vertical="center"/>
    </xf>
    <xf numFmtId="49" fontId="24" fillId="0" borderId="0" xfId="92" applyNumberFormat="1" applyFont="1" applyFill="1" applyBorder="1" applyAlignment="1">
      <alignment horizontal="left" vertical="center"/>
    </xf>
    <xf numFmtId="198" fontId="50" fillId="0" borderId="32" xfId="92" applyNumberFormat="1" applyFont="1" applyFill="1" applyBorder="1" applyAlignment="1">
      <alignment horizontal="center" vertical="center" wrapText="1"/>
    </xf>
    <xf numFmtId="198" fontId="50" fillId="0" borderId="26" xfId="92" applyNumberFormat="1" applyFont="1" applyFill="1" applyBorder="1" applyAlignment="1">
      <alignment horizontal="center" vertical="center" wrapText="1"/>
    </xf>
    <xf numFmtId="0" fontId="50" fillId="0" borderId="30" xfId="92" applyFont="1" applyFill="1" applyBorder="1" applyAlignment="1">
      <alignment horizontal="left" vertical="center"/>
    </xf>
    <xf numFmtId="49" fontId="24" fillId="0" borderId="30" xfId="92" applyNumberFormat="1" applyFont="1" applyFill="1" applyBorder="1" applyAlignment="1">
      <alignment horizontal="left" vertical="center"/>
    </xf>
    <xf numFmtId="198" fontId="50" fillId="0" borderId="22" xfId="92" applyNumberFormat="1" applyFont="1" applyFill="1" applyBorder="1" applyAlignment="1">
      <alignment horizontal="center" vertical="center"/>
    </xf>
    <xf numFmtId="198" fontId="50" fillId="0" borderId="24" xfId="92" applyNumberFormat="1" applyFont="1" applyFill="1" applyBorder="1" applyAlignment="1">
      <alignment horizontal="center" vertical="center"/>
    </xf>
    <xf numFmtId="49" fontId="24" fillId="0" borderId="0" xfId="92" applyNumberFormat="1" applyFont="1" applyFill="1" applyBorder="1" applyAlignment="1">
      <alignment vertical="center"/>
    </xf>
    <xf numFmtId="230" fontId="50" fillId="32" borderId="32" xfId="92" applyNumberFormat="1" applyFont="1" applyFill="1" applyBorder="1" applyAlignment="1">
      <alignment horizontal="center" vertical="center"/>
    </xf>
    <xf numFmtId="230" fontId="50" fillId="32" borderId="26" xfId="92" applyNumberFormat="1" applyFont="1" applyFill="1" applyBorder="1" applyAlignment="1">
      <alignment horizontal="center" vertical="center"/>
    </xf>
    <xf numFmtId="0" fontId="24" fillId="0" borderId="30" xfId="92" applyFont="1" applyFill="1" applyBorder="1" applyAlignment="1">
      <alignment vertical="center"/>
    </xf>
    <xf numFmtId="0" fontId="50" fillId="32" borderId="22" xfId="92" applyFont="1" applyFill="1" applyBorder="1" applyAlignment="1">
      <alignment horizontal="center" vertical="center" wrapText="1"/>
    </xf>
    <xf numFmtId="0" fontId="50" fillId="32" borderId="24" xfId="92" applyFont="1" applyFill="1" applyBorder="1" applyAlignment="1">
      <alignment horizontal="center" vertical="center" wrapText="1"/>
    </xf>
    <xf numFmtId="0" fontId="50" fillId="0" borderId="33" xfId="92" applyFont="1" applyFill="1" applyBorder="1" applyAlignment="1">
      <alignment horizontal="left" vertical="center"/>
    </xf>
    <xf numFmtId="49" fontId="50" fillId="0" borderId="20" xfId="92" applyNumberFormat="1" applyFont="1" applyFill="1" applyBorder="1" applyAlignment="1">
      <alignment vertical="center"/>
    </xf>
    <xf numFmtId="49" fontId="50" fillId="0" borderId="19" xfId="92" applyNumberFormat="1" applyFont="1" applyFill="1" applyBorder="1" applyAlignment="1">
      <alignment vertical="center"/>
    </xf>
    <xf numFmtId="0" fontId="24" fillId="32" borderId="44" xfId="92" applyFont="1" applyFill="1" applyBorder="1" applyAlignment="1">
      <alignment horizontal="center" vertical="center" wrapText="1"/>
    </xf>
    <xf numFmtId="245" fontId="50" fillId="32" borderId="32" xfId="92" applyNumberFormat="1" applyFont="1" applyFill="1" applyBorder="1" applyAlignment="1">
      <alignment horizontal="center" vertical="center"/>
    </xf>
    <xf numFmtId="49" fontId="50" fillId="32" borderId="0" xfId="92" applyNumberFormat="1" applyFont="1" applyFill="1" applyBorder="1" applyAlignment="1">
      <alignment vertical="center"/>
    </xf>
    <xf numFmtId="0" fontId="56" fillId="32" borderId="0" xfId="92" applyFont="1" applyFill="1" applyAlignment="1" applyProtection="1">
      <alignment vertical="top"/>
      <protection locked="0"/>
    </xf>
    <xf numFmtId="0" fontId="50" fillId="32" borderId="31" xfId="92" applyFont="1" applyFill="1" applyBorder="1" applyAlignment="1">
      <alignment horizontal="left" vertical="center"/>
    </xf>
    <xf numFmtId="14" fontId="50" fillId="32" borderId="25" xfId="92" applyNumberFormat="1" applyFont="1" applyFill="1" applyBorder="1" applyAlignment="1">
      <alignment horizontal="center" vertical="center"/>
    </xf>
    <xf numFmtId="2" fontId="50" fillId="32" borderId="27" xfId="92" applyNumberFormat="1" applyFont="1" applyFill="1" applyBorder="1" applyAlignment="1" applyProtection="1">
      <alignment horizontal="center" vertical="center"/>
      <protection locked="0"/>
    </xf>
    <xf numFmtId="197" fontId="50" fillId="32" borderId="0" xfId="92" applyNumberFormat="1" applyFont="1" applyFill="1" applyBorder="1" applyAlignment="1">
      <alignment vertical="center"/>
    </xf>
    <xf numFmtId="0" fontId="50" fillId="32" borderId="33" xfId="92" applyFont="1" applyFill="1" applyBorder="1" applyAlignment="1">
      <alignment vertical="center"/>
    </xf>
    <xf numFmtId="0" fontId="50" fillId="32" borderId="20" xfId="92" applyFont="1" applyFill="1" applyBorder="1" applyAlignment="1">
      <alignment vertical="center"/>
    </xf>
    <xf numFmtId="0" fontId="50" fillId="32" borderId="0" xfId="92" applyNumberFormat="1" applyFont="1" applyFill="1" applyBorder="1" applyAlignment="1">
      <alignment vertical="center"/>
    </xf>
    <xf numFmtId="0" fontId="53" fillId="32" borderId="0" xfId="92" applyFont="1" applyFill="1" applyAlignment="1">
      <alignment vertical="center"/>
    </xf>
    <xf numFmtId="49" fontId="51" fillId="32" borderId="34" xfId="92" applyNumberFormat="1" applyFont="1" applyFill="1" applyBorder="1" applyAlignment="1">
      <alignment horizontal="left" vertical="center"/>
    </xf>
    <xf numFmtId="199" fontId="51" fillId="32" borderId="34" xfId="92" applyNumberFormat="1" applyFont="1" applyFill="1" applyBorder="1" applyAlignment="1">
      <alignment horizontal="left" vertical="center"/>
    </xf>
    <xf numFmtId="197" fontId="51" fillId="32" borderId="0" xfId="92" applyNumberFormat="1" applyFont="1" applyFill="1" applyAlignment="1">
      <alignment vertical="center"/>
    </xf>
    <xf numFmtId="199" fontId="51" fillId="32" borderId="0" xfId="92" applyNumberFormat="1" applyFont="1" applyFill="1" applyBorder="1" applyAlignment="1">
      <alignment vertical="center"/>
    </xf>
    <xf numFmtId="0" fontId="52" fillId="32" borderId="0" xfId="92" quotePrefix="1" applyFont="1" applyFill="1" applyAlignment="1">
      <alignment vertical="center"/>
    </xf>
    <xf numFmtId="0" fontId="51" fillId="32" borderId="16" xfId="92" applyFont="1" applyFill="1" applyBorder="1" applyAlignment="1">
      <alignment horizontal="center" vertical="center" wrapText="1"/>
    </xf>
    <xf numFmtId="0" fontId="50" fillId="32" borderId="21" xfId="92" applyFont="1" applyFill="1" applyBorder="1" applyAlignment="1">
      <alignment horizontal="center" vertical="center"/>
    </xf>
    <xf numFmtId="199" fontId="51" fillId="32" borderId="21" xfId="92" applyNumberFormat="1" applyFont="1" applyFill="1" applyBorder="1" applyAlignment="1">
      <alignment horizontal="center" vertical="center" wrapText="1"/>
    </xf>
    <xf numFmtId="197" fontId="51" fillId="32" borderId="21" xfId="92" applyNumberFormat="1" applyFont="1" applyFill="1" applyBorder="1" applyAlignment="1">
      <alignment horizontal="center" vertical="center" wrapText="1"/>
    </xf>
    <xf numFmtId="0" fontId="51" fillId="32" borderId="0" xfId="92" applyNumberFormat="1" applyFont="1" applyFill="1" applyBorder="1" applyAlignment="1">
      <alignment vertical="center"/>
    </xf>
    <xf numFmtId="197" fontId="50" fillId="32" borderId="32" xfId="92" applyNumberFormat="1" applyFont="1" applyFill="1" applyBorder="1" applyAlignment="1">
      <alignment horizontal="center" vertical="center"/>
    </xf>
    <xf numFmtId="197" fontId="51" fillId="32" borderId="32" xfId="92" applyNumberFormat="1" applyFont="1" applyFill="1" applyBorder="1" applyAlignment="1">
      <alignment horizontal="center" vertical="center"/>
    </xf>
    <xf numFmtId="0" fontId="51" fillId="0" borderId="0" xfId="92" applyNumberFormat="1" applyFont="1" applyFill="1" applyBorder="1" applyAlignment="1">
      <alignment vertical="center"/>
    </xf>
    <xf numFmtId="0" fontId="53" fillId="0" borderId="33" xfId="92" applyFont="1" applyFill="1" applyBorder="1" applyAlignment="1">
      <alignment vertical="center"/>
    </xf>
    <xf numFmtId="197" fontId="24" fillId="0" borderId="36" xfId="92" applyNumberFormat="1" applyFont="1" applyFill="1" applyBorder="1" applyAlignment="1">
      <alignment horizontal="center" vertical="center"/>
    </xf>
    <xf numFmtId="199" fontId="24" fillId="0" borderId="36" xfId="92" applyNumberFormat="1" applyFont="1" applyFill="1" applyBorder="1" applyAlignment="1">
      <alignment horizontal="center" vertical="center"/>
    </xf>
    <xf numFmtId="0" fontId="24" fillId="32" borderId="0" xfId="92" applyFont="1" applyFill="1" applyBorder="1" applyAlignment="1" applyProtection="1">
      <alignment vertical="center" wrapText="1"/>
      <protection locked="0"/>
    </xf>
    <xf numFmtId="0" fontId="50" fillId="32" borderId="0" xfId="92" applyFont="1" applyFill="1" applyBorder="1" applyAlignment="1" applyProtection="1">
      <alignment horizontal="center" vertical="center" wrapText="1"/>
      <protection locked="0"/>
    </xf>
    <xf numFmtId="49" fontId="50" fillId="32" borderId="0" xfId="92" applyNumberFormat="1" applyFont="1" applyFill="1" applyBorder="1" applyAlignment="1" applyProtection="1">
      <alignment vertical="center" wrapText="1"/>
      <protection locked="0"/>
    </xf>
    <xf numFmtId="0" fontId="24" fillId="32" borderId="34" xfId="92" applyFont="1" applyFill="1" applyBorder="1" applyAlignment="1">
      <alignment horizontal="left" vertical="center"/>
    </xf>
    <xf numFmtId="0" fontId="53" fillId="32" borderId="0" xfId="92" applyFont="1" applyFill="1" applyBorder="1" applyAlignment="1">
      <alignment vertical="center"/>
    </xf>
    <xf numFmtId="0" fontId="51" fillId="32" borderId="0" xfId="92" applyFont="1" applyFill="1" applyBorder="1" applyAlignment="1">
      <alignment vertical="center"/>
    </xf>
    <xf numFmtId="0" fontId="50" fillId="32" borderId="16" xfId="92" applyFont="1" applyFill="1" applyBorder="1" applyAlignment="1">
      <alignment horizontal="left" vertical="center"/>
    </xf>
    <xf numFmtId="0" fontId="50" fillId="32" borderId="29" xfId="92" applyFont="1" applyFill="1" applyBorder="1" applyAlignment="1">
      <alignment horizontal="left" vertical="center"/>
    </xf>
    <xf numFmtId="0" fontId="50" fillId="32" borderId="81" xfId="92" applyFont="1" applyFill="1" applyBorder="1" applyAlignment="1">
      <alignment horizontal="center" vertical="center"/>
    </xf>
    <xf numFmtId="0" fontId="50" fillId="32" borderId="16" xfId="92" applyFont="1" applyFill="1" applyBorder="1" applyAlignment="1">
      <alignment horizontal="center" vertical="center"/>
    </xf>
    <xf numFmtId="0" fontId="51" fillId="32" borderId="16" xfId="92" applyFont="1" applyFill="1" applyBorder="1" applyAlignment="1">
      <alignment horizontal="center" vertical="center"/>
    </xf>
    <xf numFmtId="0" fontId="51" fillId="32" borderId="89" xfId="92" applyFont="1" applyFill="1" applyBorder="1" applyAlignment="1">
      <alignment horizontal="center" vertical="center"/>
    </xf>
    <xf numFmtId="0" fontId="51" fillId="32" borderId="90" xfId="92" applyFont="1" applyFill="1" applyBorder="1" applyAlignment="1">
      <alignment horizontal="center" vertical="center"/>
    </xf>
    <xf numFmtId="0" fontId="50" fillId="32" borderId="80" xfId="92" applyFont="1" applyFill="1" applyBorder="1" applyAlignment="1">
      <alignment horizontal="left" vertical="center"/>
    </xf>
    <xf numFmtId="197" fontId="50" fillId="32" borderId="0" xfId="92" applyNumberFormat="1" applyFont="1" applyFill="1" applyBorder="1" applyAlignment="1">
      <alignment horizontal="center" vertical="center"/>
    </xf>
    <xf numFmtId="197" fontId="50" fillId="32" borderId="76" xfId="92" applyNumberFormat="1" applyFont="1" applyFill="1" applyBorder="1" applyAlignment="1">
      <alignment horizontal="center" vertical="center"/>
    </xf>
    <xf numFmtId="196" fontId="50" fillId="32" borderId="0" xfId="92" applyNumberFormat="1" applyFont="1" applyFill="1" applyBorder="1" applyAlignment="1">
      <alignment horizontal="right" vertical="center"/>
    </xf>
    <xf numFmtId="196" fontId="50" fillId="32" borderId="76" xfId="92" applyNumberFormat="1" applyFont="1" applyFill="1" applyBorder="1" applyAlignment="1">
      <alignment horizontal="right" vertical="center"/>
    </xf>
    <xf numFmtId="0" fontId="50" fillId="32" borderId="27" xfId="92" applyFont="1" applyFill="1" applyBorder="1" applyAlignment="1">
      <alignment horizontal="left" vertical="center"/>
    </xf>
    <xf numFmtId="197" fontId="50" fillId="32" borderId="78" xfId="92" applyNumberFormat="1" applyFont="1" applyFill="1" applyBorder="1" applyAlignment="1">
      <alignment horizontal="center" vertical="center"/>
    </xf>
    <xf numFmtId="196" fontId="50" fillId="32" borderId="78" xfId="92" applyNumberFormat="1" applyFont="1" applyFill="1" applyBorder="1" applyAlignment="1">
      <alignment horizontal="right" vertical="center"/>
    </xf>
    <xf numFmtId="200" fontId="50" fillId="32" borderId="0" xfId="92" applyNumberFormat="1" applyFont="1" applyFill="1" applyBorder="1" applyAlignment="1">
      <alignment horizontal="center" vertical="center"/>
    </xf>
    <xf numFmtId="200" fontId="50" fillId="32" borderId="78" xfId="92" applyNumberFormat="1" applyFont="1" applyFill="1" applyBorder="1" applyAlignment="1">
      <alignment horizontal="center" vertical="center"/>
    </xf>
    <xf numFmtId="200" fontId="50" fillId="32" borderId="88" xfId="92" applyNumberFormat="1" applyFont="1" applyFill="1" applyBorder="1" applyAlignment="1">
      <alignment horizontal="center" vertical="center"/>
    </xf>
    <xf numFmtId="196" fontId="50" fillId="32" borderId="88" xfId="92" applyNumberFormat="1" applyFont="1" applyFill="1" applyBorder="1" applyAlignment="1">
      <alignment horizontal="right" vertical="center"/>
    </xf>
    <xf numFmtId="200" fontId="50" fillId="32" borderId="79" xfId="92" applyNumberFormat="1" applyFont="1" applyFill="1" applyBorder="1" applyAlignment="1">
      <alignment horizontal="center" vertical="center"/>
    </xf>
    <xf numFmtId="196" fontId="50" fillId="32" borderId="82" xfId="92" applyNumberFormat="1" applyFont="1" applyFill="1" applyBorder="1" applyAlignment="1">
      <alignment horizontal="right" vertical="center"/>
    </xf>
    <xf numFmtId="0" fontId="50" fillId="32" borderId="33" xfId="92" applyFont="1" applyFill="1" applyBorder="1" applyAlignment="1">
      <alignment horizontal="left" vertical="center"/>
    </xf>
    <xf numFmtId="0" fontId="24" fillId="32" borderId="20" xfId="92" applyFont="1" applyFill="1" applyBorder="1" applyAlignment="1">
      <alignment horizontal="left" vertical="center"/>
    </xf>
    <xf numFmtId="49" fontId="50" fillId="32" borderId="91" xfId="92" applyNumberFormat="1" applyFont="1" applyFill="1" applyBorder="1" applyAlignment="1" applyProtection="1">
      <alignment vertical="center" wrapText="1"/>
      <protection locked="0"/>
    </xf>
    <xf numFmtId="200" fontId="50" fillId="32" borderId="83" xfId="92" applyNumberFormat="1" applyFont="1" applyFill="1" applyBorder="1" applyAlignment="1">
      <alignment horizontal="center" vertical="center"/>
    </xf>
    <xf numFmtId="49" fontId="90" fillId="32" borderId="0" xfId="92" applyNumberFormat="1" applyFont="1" applyFill="1" applyBorder="1" applyAlignment="1" applyProtection="1">
      <alignment vertical="center" wrapText="1"/>
      <protection locked="0"/>
    </xf>
    <xf numFmtId="3" fontId="50" fillId="32" borderId="37" xfId="92" applyNumberFormat="1" applyFont="1" applyFill="1" applyBorder="1" applyAlignment="1">
      <alignment horizontal="center" vertical="center"/>
    </xf>
    <xf numFmtId="178" fontId="50" fillId="32" borderId="38" xfId="92" applyNumberFormat="1" applyFont="1" applyFill="1" applyBorder="1" applyAlignment="1">
      <alignment horizontal="center" vertical="center"/>
    </xf>
    <xf numFmtId="174" fontId="50" fillId="32" borderId="38" xfId="92" applyNumberFormat="1" applyFont="1" applyFill="1" applyBorder="1" applyAlignment="1">
      <alignment horizontal="center" vertical="center"/>
    </xf>
    <xf numFmtId="200" fontId="50" fillId="32" borderId="82" xfId="92" applyNumberFormat="1" applyFont="1" applyFill="1" applyBorder="1" applyAlignment="1">
      <alignment horizontal="center" vertical="center"/>
    </xf>
    <xf numFmtId="0" fontId="24" fillId="32" borderId="33" xfId="92" applyFont="1" applyFill="1" applyBorder="1" applyAlignment="1">
      <alignment horizontal="left" vertical="center"/>
    </xf>
    <xf numFmtId="0" fontId="50" fillId="32" borderId="34" xfId="92" applyFont="1" applyFill="1" applyBorder="1" applyAlignment="1">
      <alignment vertical="center"/>
    </xf>
    <xf numFmtId="174" fontId="50" fillId="32" borderId="39" xfId="92" applyNumberFormat="1" applyFont="1" applyFill="1" applyBorder="1" applyAlignment="1">
      <alignment horizontal="center" vertical="center"/>
    </xf>
    <xf numFmtId="0" fontId="51" fillId="32" borderId="77" xfId="92" applyFont="1" applyFill="1" applyBorder="1" applyAlignment="1">
      <alignment horizontal="left" vertical="center"/>
    </xf>
    <xf numFmtId="0" fontId="51" fillId="32" borderId="79" xfId="92" applyFont="1" applyFill="1" applyBorder="1" applyAlignment="1">
      <alignment horizontal="left" vertical="center"/>
    </xf>
    <xf numFmtId="2" fontId="56" fillId="32" borderId="0" xfId="92" applyNumberFormat="1" applyFont="1" applyFill="1" applyAlignment="1" applyProtection="1">
      <alignment vertical="center"/>
      <protection locked="0"/>
    </xf>
    <xf numFmtId="0" fontId="51" fillId="32" borderId="84" xfId="92" applyFont="1" applyFill="1" applyBorder="1" applyAlignment="1">
      <alignment horizontal="left" vertical="center"/>
    </xf>
    <xf numFmtId="0" fontId="53" fillId="32" borderId="33" xfId="92" applyFont="1" applyFill="1" applyBorder="1" applyAlignment="1">
      <alignment horizontal="left" vertical="center"/>
    </xf>
    <xf numFmtId="197" fontId="24" fillId="32" borderId="0" xfId="92" applyNumberFormat="1" applyFont="1" applyFill="1" applyBorder="1" applyAlignment="1">
      <alignment horizontal="center" vertical="center"/>
    </xf>
    <xf numFmtId="199" fontId="24" fillId="32" borderId="0" xfId="92" applyNumberFormat="1" applyFont="1" applyFill="1" applyBorder="1" applyAlignment="1">
      <alignment horizontal="center" vertical="center"/>
    </xf>
    <xf numFmtId="0" fontId="51" fillId="32" borderId="93" xfId="92" applyFont="1" applyFill="1" applyBorder="1" applyAlignment="1">
      <alignment horizontal="left" vertical="center"/>
    </xf>
    <xf numFmtId="0" fontId="53" fillId="32" borderId="0" xfId="92" applyFont="1" applyFill="1" applyBorder="1" applyAlignment="1">
      <alignment horizontal="left" vertical="center"/>
    </xf>
    <xf numFmtId="200" fontId="61" fillId="32" borderId="0" xfId="92" applyNumberFormat="1" applyFont="1" applyFill="1" applyBorder="1" applyAlignment="1">
      <alignment vertical="center"/>
    </xf>
    <xf numFmtId="0" fontId="52" fillId="0" borderId="0" xfId="92" applyFont="1" applyFill="1" applyAlignment="1">
      <alignment horizontal="left" vertical="center"/>
    </xf>
    <xf numFmtId="174" fontId="50" fillId="0" borderId="26" xfId="92" applyNumberFormat="1" applyFont="1" applyFill="1" applyBorder="1" applyAlignment="1">
      <alignment horizontal="center" vertical="center"/>
    </xf>
    <xf numFmtId="174" fontId="50" fillId="32" borderId="26" xfId="92" applyNumberFormat="1" applyFont="1" applyFill="1" applyBorder="1" applyAlignment="1">
      <alignment horizontal="center" vertical="center"/>
    </xf>
    <xf numFmtId="0" fontId="50" fillId="0" borderId="20" xfId="92" applyFont="1" applyFill="1" applyBorder="1" applyAlignment="1">
      <alignment horizontal="left" vertical="center"/>
    </xf>
    <xf numFmtId="0" fontId="50" fillId="0" borderId="36" xfId="92" applyFont="1" applyFill="1" applyBorder="1" applyAlignment="1">
      <alignment horizontal="left" vertical="center"/>
    </xf>
    <xf numFmtId="0" fontId="50" fillId="0" borderId="19" xfId="92" applyFont="1" applyFill="1" applyBorder="1" applyAlignment="1">
      <alignment horizontal="center" vertical="center"/>
    </xf>
    <xf numFmtId="0" fontId="50" fillId="0" borderId="19" xfId="92" applyFont="1" applyFill="1" applyBorder="1" applyAlignment="1">
      <alignment horizontal="left" vertical="center"/>
    </xf>
    <xf numFmtId="0" fontId="50" fillId="0" borderId="27" xfId="92" applyFont="1" applyFill="1" applyBorder="1" applyAlignment="1">
      <alignment horizontal="left" vertical="center"/>
    </xf>
    <xf numFmtId="0" fontId="60" fillId="0" borderId="0" xfId="92" applyFont="1" applyFill="1" applyAlignment="1">
      <alignment horizontal="left" vertical="center"/>
    </xf>
    <xf numFmtId="0" fontId="50" fillId="0" borderId="21" xfId="92" applyFont="1" applyFill="1" applyBorder="1" applyAlignment="1">
      <alignment horizontal="center" vertical="center" wrapText="1"/>
    </xf>
    <xf numFmtId="199" fontId="50" fillId="0" borderId="40" xfId="92" applyNumberFormat="1" applyFont="1" applyFill="1" applyBorder="1" applyAlignment="1">
      <alignment horizontal="right" vertical="center"/>
    </xf>
    <xf numFmtId="199" fontId="50" fillId="0" borderId="32" xfId="92" applyNumberFormat="1" applyFont="1" applyFill="1" applyBorder="1" applyAlignment="1">
      <alignment horizontal="right" vertical="center"/>
    </xf>
    <xf numFmtId="0" fontId="54" fillId="0" borderId="0" xfId="92" applyFont="1" applyFill="1" applyBorder="1" applyAlignment="1">
      <alignment vertical="center"/>
    </xf>
    <xf numFmtId="0" fontId="50" fillId="32" borderId="16" xfId="92" applyFont="1" applyFill="1" applyBorder="1" applyAlignment="1">
      <alignment horizontal="center" vertical="center" wrapText="1"/>
    </xf>
    <xf numFmtId="0" fontId="50" fillId="32" borderId="21" xfId="92" applyFont="1" applyFill="1" applyBorder="1" applyAlignment="1">
      <alignment horizontal="center" vertical="center" wrapText="1"/>
    </xf>
    <xf numFmtId="0" fontId="50" fillId="32" borderId="17" xfId="92" applyFont="1" applyFill="1" applyBorder="1" applyAlignment="1">
      <alignment horizontal="center" vertical="center" wrapText="1"/>
    </xf>
    <xf numFmtId="0" fontId="93" fillId="32" borderId="0" xfId="92" applyFont="1" applyFill="1" applyBorder="1" applyAlignment="1">
      <alignment horizontal="left" vertical="center"/>
    </xf>
    <xf numFmtId="0" fontId="50" fillId="32" borderId="47" xfId="92" applyFont="1" applyFill="1" applyBorder="1" applyAlignment="1">
      <alignment horizontal="left" vertical="center"/>
    </xf>
    <xf numFmtId="14" fontId="50" fillId="0" borderId="0" xfId="92" applyNumberFormat="1" applyFont="1" applyFill="1" applyAlignment="1">
      <alignment vertical="center"/>
    </xf>
    <xf numFmtId="0" fontId="62" fillId="0" borderId="0" xfId="92" applyFont="1" applyFill="1" applyBorder="1" applyAlignment="1">
      <alignment vertical="center"/>
    </xf>
    <xf numFmtId="235" fontId="50" fillId="32" borderId="31" xfId="92" applyNumberFormat="1" applyFont="1" applyFill="1" applyBorder="1" applyAlignment="1">
      <alignment horizontal="left" vertical="center"/>
    </xf>
    <xf numFmtId="0" fontId="50" fillId="32" borderId="0" xfId="92" applyFont="1" applyFill="1" applyBorder="1" applyAlignment="1">
      <alignment horizontal="center" vertical="center"/>
    </xf>
    <xf numFmtId="235" fontId="50" fillId="32" borderId="0" xfId="92" applyNumberFormat="1" applyFont="1" applyFill="1" applyBorder="1" applyAlignment="1">
      <alignment horizontal="left" vertical="center"/>
    </xf>
    <xf numFmtId="236" fontId="50" fillId="32" borderId="0" xfId="92" applyNumberFormat="1" applyFont="1" applyFill="1" applyBorder="1" applyAlignment="1">
      <alignment horizontal="left" vertical="center"/>
    </xf>
    <xf numFmtId="236" fontId="50" fillId="32" borderId="34" xfId="92" applyNumberFormat="1" applyFont="1" applyFill="1" applyBorder="1" applyAlignment="1">
      <alignment horizontal="left" vertical="center"/>
    </xf>
    <xf numFmtId="0" fontId="24" fillId="0" borderId="0" xfId="92" applyFont="1" applyFill="1" applyAlignment="1">
      <alignment vertical="center"/>
    </xf>
    <xf numFmtId="199" fontId="50" fillId="0" borderId="0" xfId="92" applyNumberFormat="1" applyFont="1" applyFill="1" applyAlignment="1">
      <alignment vertical="center"/>
    </xf>
    <xf numFmtId="199" fontId="50" fillId="0" borderId="21" xfId="92" applyNumberFormat="1" applyFont="1" applyFill="1" applyBorder="1" applyAlignment="1">
      <alignment horizontal="center" vertical="center" wrapText="1"/>
    </xf>
    <xf numFmtId="199" fontId="50" fillId="32" borderId="0" xfId="92" applyNumberFormat="1" applyFont="1" applyFill="1" applyAlignment="1">
      <alignment horizontal="right" vertical="center"/>
    </xf>
    <xf numFmtId="0" fontId="24" fillId="0" borderId="33" xfId="92" applyFont="1" applyFill="1" applyBorder="1" applyAlignment="1">
      <alignment vertical="center"/>
    </xf>
    <xf numFmtId="197" fontId="24" fillId="0" borderId="36" xfId="92" applyNumberFormat="1" applyFont="1" applyFill="1" applyBorder="1" applyAlignment="1">
      <alignment horizontal="right" vertical="center"/>
    </xf>
    <xf numFmtId="199" fontId="24" fillId="0" borderId="36" xfId="92" applyNumberFormat="1" applyFont="1" applyFill="1" applyBorder="1" applyAlignment="1">
      <alignment horizontal="right" vertical="center"/>
    </xf>
    <xf numFmtId="199" fontId="24" fillId="32" borderId="33" xfId="92" applyNumberFormat="1" applyFont="1" applyFill="1" applyBorder="1" applyAlignment="1">
      <alignment horizontal="right" vertical="center"/>
    </xf>
    <xf numFmtId="197" fontId="24" fillId="0" borderId="0" xfId="92" applyNumberFormat="1" applyFont="1" applyFill="1" applyBorder="1" applyAlignment="1">
      <alignment horizontal="right" vertical="center"/>
    </xf>
    <xf numFmtId="199" fontId="24" fillId="0" borderId="0" xfId="92" applyNumberFormat="1" applyFont="1" applyFill="1" applyBorder="1" applyAlignment="1">
      <alignment horizontal="right" vertical="center"/>
    </xf>
    <xf numFmtId="199" fontId="24" fillId="32" borderId="0" xfId="92" applyNumberFormat="1" applyFont="1" applyFill="1" applyBorder="1" applyAlignment="1">
      <alignment horizontal="right" vertical="center"/>
    </xf>
    <xf numFmtId="10" fontId="50" fillId="0" borderId="32" xfId="92" applyNumberFormat="1" applyFont="1" applyFill="1" applyBorder="1" applyAlignment="1">
      <alignment horizontal="center" vertical="center"/>
    </xf>
    <xf numFmtId="0" fontId="24" fillId="0" borderId="36" xfId="92" applyFont="1" applyFill="1" applyBorder="1" applyAlignment="1">
      <alignment horizontal="left" vertical="center"/>
    </xf>
    <xf numFmtId="199" fontId="50" fillId="0" borderId="0" xfId="92" applyNumberFormat="1" applyFont="1" applyFill="1" applyAlignment="1">
      <alignment horizontal="right" vertical="center"/>
    </xf>
    <xf numFmtId="253" fontId="50" fillId="0" borderId="32" xfId="92" applyNumberFormat="1" applyFont="1" applyFill="1" applyBorder="1" applyAlignment="1">
      <alignment horizontal="right" vertical="center"/>
    </xf>
    <xf numFmtId="199" fontId="24" fillId="0" borderId="36" xfId="92" applyNumberFormat="1" applyFont="1" applyFill="1" applyBorder="1" applyAlignment="1">
      <alignment vertical="center"/>
    </xf>
    <xf numFmtId="199" fontId="24" fillId="0" borderId="33" xfId="92" applyNumberFormat="1" applyFont="1" applyFill="1" applyBorder="1" applyAlignment="1">
      <alignment vertical="center"/>
    </xf>
    <xf numFmtId="197" fontId="50" fillId="0" borderId="0" xfId="92" applyNumberFormat="1" applyFont="1" applyFill="1" applyAlignment="1">
      <alignment vertical="center"/>
    </xf>
    <xf numFmtId="199" fontId="50" fillId="0" borderId="0" xfId="92" applyNumberFormat="1" applyFont="1" applyFill="1" applyBorder="1" applyAlignment="1">
      <alignment vertical="center"/>
    </xf>
    <xf numFmtId="197" fontId="50" fillId="0" borderId="0" xfId="92" applyNumberFormat="1" applyFont="1" applyFill="1" applyBorder="1" applyAlignment="1">
      <alignment vertical="center"/>
    </xf>
    <xf numFmtId="197" fontId="50" fillId="0" borderId="21" xfId="92" applyNumberFormat="1" applyFont="1" applyFill="1" applyBorder="1" applyAlignment="1">
      <alignment horizontal="center" vertical="center" wrapText="1"/>
    </xf>
    <xf numFmtId="199" fontId="50" fillId="0" borderId="17" xfId="92" applyNumberFormat="1" applyFont="1" applyFill="1" applyBorder="1" applyAlignment="1">
      <alignment horizontal="center" vertical="center" wrapText="1"/>
    </xf>
    <xf numFmtId="0" fontId="54" fillId="0" borderId="0" xfId="92" applyFont="1" applyFill="1" applyAlignment="1">
      <alignment vertical="center"/>
    </xf>
    <xf numFmtId="0" fontId="50" fillId="0" borderId="0" xfId="92" applyFont="1" applyFill="1" applyAlignment="1">
      <alignment horizontal="center" vertical="center"/>
    </xf>
    <xf numFmtId="0" fontId="50" fillId="0" borderId="27" xfId="92" applyFont="1" applyFill="1" applyBorder="1" applyAlignment="1">
      <alignment vertical="center"/>
    </xf>
    <xf numFmtId="197" fontId="24" fillId="0" borderId="19" xfId="92" applyNumberFormat="1" applyFont="1" applyFill="1" applyBorder="1" applyAlignment="1">
      <alignment horizontal="right" vertical="center"/>
    </xf>
    <xf numFmtId="199" fontId="24" fillId="0" borderId="0" xfId="92" applyNumberFormat="1" applyFont="1" applyFill="1" applyBorder="1" applyAlignment="1">
      <alignment vertical="center"/>
    </xf>
    <xf numFmtId="0" fontId="50" fillId="0" borderId="0" xfId="92" applyFont="1" applyFill="1" applyBorder="1" applyAlignment="1"/>
    <xf numFmtId="0" fontId="50" fillId="0" borderId="0" xfId="92" applyFont="1" applyFill="1" applyAlignment="1">
      <alignment vertical="center" wrapText="1"/>
    </xf>
    <xf numFmtId="0" fontId="53" fillId="0" borderId="0" xfId="92" applyFont="1" applyFill="1" applyAlignment="1">
      <alignment vertical="center"/>
    </xf>
    <xf numFmtId="49" fontId="51" fillId="0" borderId="34" xfId="92" applyNumberFormat="1" applyFont="1" applyFill="1" applyBorder="1" applyAlignment="1">
      <alignment horizontal="left" vertical="center"/>
    </xf>
    <xf numFmtId="199" fontId="51" fillId="0" borderId="34" xfId="92" applyNumberFormat="1" applyFont="1" applyFill="1" applyBorder="1" applyAlignment="1">
      <alignment horizontal="left" vertical="center"/>
    </xf>
    <xf numFmtId="197" fontId="51" fillId="0" borderId="0" xfId="92" applyNumberFormat="1" applyFont="1" applyFill="1" applyAlignment="1">
      <alignment vertical="center"/>
    </xf>
    <xf numFmtId="199" fontId="51" fillId="0" borderId="0" xfId="92" applyNumberFormat="1" applyFont="1" applyFill="1" applyBorder="1" applyAlignment="1">
      <alignment vertical="center"/>
    </xf>
    <xf numFmtId="0" fontId="51" fillId="0" borderId="16" xfId="92" applyFont="1" applyFill="1" applyBorder="1" applyAlignment="1">
      <alignment horizontal="center" vertical="center" wrapText="1"/>
    </xf>
    <xf numFmtId="199" fontId="51" fillId="0" borderId="21" xfId="92" applyNumberFormat="1" applyFont="1" applyFill="1" applyBorder="1" applyAlignment="1">
      <alignment horizontal="center" vertical="center" wrapText="1"/>
    </xf>
    <xf numFmtId="197" fontId="51" fillId="0" borderId="21" xfId="92" applyNumberFormat="1" applyFont="1" applyFill="1" applyBorder="1" applyAlignment="1">
      <alignment horizontal="center" vertical="center" wrapText="1"/>
    </xf>
    <xf numFmtId="0" fontId="51" fillId="0" borderId="0" xfId="92" applyFont="1" applyFill="1" applyBorder="1" applyAlignment="1">
      <alignment vertical="center"/>
    </xf>
    <xf numFmtId="199" fontId="51" fillId="0" borderId="32" xfId="92" applyNumberFormat="1" applyFont="1" applyFill="1" applyBorder="1" applyAlignment="1">
      <alignment vertical="center"/>
    </xf>
    <xf numFmtId="197" fontId="51" fillId="0" borderId="32" xfId="92" applyNumberFormat="1" applyFont="1" applyFill="1" applyBorder="1" applyAlignment="1">
      <alignment horizontal="right" vertical="center"/>
    </xf>
    <xf numFmtId="0" fontId="50" fillId="0" borderId="0" xfId="92" applyFont="1" applyAlignment="1">
      <alignment vertical="center"/>
    </xf>
    <xf numFmtId="0" fontId="24" fillId="0" borderId="0" xfId="92" applyFont="1" applyAlignment="1">
      <alignment vertical="center"/>
    </xf>
    <xf numFmtId="0" fontId="50" fillId="0" borderId="77" xfId="92" applyFont="1" applyBorder="1" applyAlignment="1">
      <alignment vertical="center"/>
    </xf>
    <xf numFmtId="0" fontId="58" fillId="0" borderId="0" xfId="92" applyFont="1" applyAlignment="1">
      <alignment vertical="center"/>
    </xf>
    <xf numFmtId="0" fontId="50" fillId="0" borderId="0" xfId="92" applyFont="1" applyBorder="1" applyAlignment="1">
      <alignment vertical="center"/>
    </xf>
    <xf numFmtId="0" fontId="24" fillId="0" borderId="0" xfId="92" applyFont="1" applyBorder="1" applyAlignment="1">
      <alignment vertical="center"/>
    </xf>
    <xf numFmtId="0" fontId="0" fillId="0" borderId="0" xfId="92" applyFont="1" applyBorder="1" applyAlignment="1">
      <alignment vertical="center"/>
    </xf>
    <xf numFmtId="0" fontId="0" fillId="32" borderId="25" xfId="92" applyFont="1" applyFill="1" applyBorder="1" applyAlignment="1">
      <alignment vertical="center"/>
    </xf>
    <xf numFmtId="0" fontId="0" fillId="32" borderId="27" xfId="92" applyFont="1" applyFill="1" applyBorder="1" applyAlignment="1">
      <alignment vertical="center"/>
    </xf>
    <xf numFmtId="0" fontId="50" fillId="32" borderId="27" xfId="92" applyFont="1" applyFill="1" applyBorder="1" applyAlignment="1">
      <alignment vertical="center"/>
    </xf>
    <xf numFmtId="0" fontId="50" fillId="0" borderId="0" xfId="92" applyFont="1" applyBorder="1" applyAlignment="1">
      <alignment horizontal="left" vertical="center" wrapText="1"/>
    </xf>
    <xf numFmtId="0" fontId="48" fillId="32" borderId="30" xfId="92" applyFont="1" applyFill="1" applyBorder="1" applyAlignment="1">
      <alignment vertical="center"/>
    </xf>
    <xf numFmtId="0" fontId="55" fillId="0" borderId="0" xfId="92" applyFont="1" applyFill="1" applyBorder="1" applyAlignment="1">
      <alignment horizontal="right" vertical="center"/>
    </xf>
    <xf numFmtId="0" fontId="57" fillId="0" borderId="0" xfId="92" applyFont="1" applyFill="1" applyBorder="1" applyAlignment="1">
      <alignment horizontal="right" vertical="center"/>
    </xf>
    <xf numFmtId="0" fontId="52" fillId="0" borderId="0" xfId="92" applyFont="1" applyFill="1" applyBorder="1" applyAlignment="1">
      <alignment horizontal="left" vertical="center"/>
    </xf>
    <xf numFmtId="0" fontId="53" fillId="0" borderId="0" xfId="92" applyFont="1" applyFill="1" applyBorder="1" applyAlignment="1">
      <alignment horizontal="left" vertical="center"/>
    </xf>
    <xf numFmtId="194" fontId="50" fillId="0" borderId="0" xfId="92" applyNumberFormat="1" applyFont="1" applyFill="1" applyBorder="1" applyAlignment="1">
      <alignment vertical="center"/>
    </xf>
    <xf numFmtId="49" fontId="50" fillId="0" borderId="32" xfId="92" applyNumberFormat="1" applyFont="1" applyFill="1" applyBorder="1" applyAlignment="1">
      <alignment horizontal="center" vertical="center" wrapText="1"/>
    </xf>
    <xf numFmtId="194" fontId="50" fillId="0" borderId="32" xfId="92" applyNumberFormat="1" applyFont="1" applyFill="1" applyBorder="1" applyAlignment="1">
      <alignment horizontal="center" vertical="center" wrapText="1"/>
    </xf>
    <xf numFmtId="194" fontId="50" fillId="0" borderId="19" xfId="92" applyNumberFormat="1" applyFont="1" applyFill="1" applyBorder="1" applyAlignment="1">
      <alignment horizontal="center" vertical="center" wrapText="1"/>
    </xf>
    <xf numFmtId="0" fontId="50" fillId="0" borderId="28" xfId="92" applyFont="1" applyFill="1" applyBorder="1" applyAlignment="1">
      <alignment vertical="center"/>
    </xf>
    <xf numFmtId="14" fontId="50" fillId="0" borderId="0" xfId="92" applyNumberFormat="1" applyFont="1" applyFill="1" applyBorder="1" applyAlignment="1">
      <alignment vertical="center"/>
    </xf>
    <xf numFmtId="0" fontId="24" fillId="0" borderId="18" xfId="92" applyFont="1" applyFill="1" applyBorder="1" applyAlignment="1">
      <alignment vertical="center" wrapText="1"/>
    </xf>
    <xf numFmtId="0" fontId="24" fillId="0" borderId="21" xfId="92" applyFont="1" applyFill="1" applyBorder="1" applyAlignment="1">
      <alignment horizontal="center" vertical="center"/>
    </xf>
    <xf numFmtId="0" fontId="24" fillId="0" borderId="21" xfId="92" applyFont="1" applyFill="1" applyBorder="1" applyAlignment="1">
      <alignment horizontal="center" vertical="center" wrapText="1"/>
    </xf>
    <xf numFmtId="0" fontId="24" fillId="0" borderId="16" xfId="92" applyFont="1" applyFill="1" applyBorder="1" applyAlignment="1">
      <alignment horizontal="center" vertical="center" wrapText="1"/>
    </xf>
    <xf numFmtId="0" fontId="24" fillId="0" borderId="27" xfId="92" applyFont="1" applyFill="1" applyBorder="1" applyAlignment="1">
      <alignment vertical="center" wrapText="1"/>
    </xf>
    <xf numFmtId="0" fontId="24" fillId="0" borderId="35" xfId="92" applyFont="1" applyFill="1" applyBorder="1" applyAlignment="1">
      <alignment horizontal="center" vertical="center" wrapText="1"/>
    </xf>
    <xf numFmtId="0" fontId="24" fillId="0" borderId="25" xfId="92" applyFont="1" applyFill="1" applyBorder="1" applyAlignment="1">
      <alignment horizontal="center" vertical="center" wrapText="1"/>
    </xf>
    <xf numFmtId="0" fontId="50" fillId="0" borderId="32" xfId="92" applyFont="1" applyFill="1" applyBorder="1" applyAlignment="1">
      <alignment horizontal="left" vertical="center"/>
    </xf>
    <xf numFmtId="0" fontId="50" fillId="0" borderId="32" xfId="92" applyFont="1" applyFill="1" applyBorder="1" applyAlignment="1">
      <alignment vertical="center"/>
    </xf>
    <xf numFmtId="0" fontId="24" fillId="0" borderId="40" xfId="92" applyFont="1" applyFill="1" applyBorder="1" applyAlignment="1">
      <alignment vertical="center" wrapText="1"/>
    </xf>
    <xf numFmtId="0" fontId="24" fillId="0" borderId="27" xfId="92" applyFont="1" applyFill="1" applyBorder="1" applyAlignment="1">
      <alignment vertical="center"/>
    </xf>
    <xf numFmtId="0" fontId="50" fillId="0" borderId="26" xfId="92" applyFont="1" applyFill="1" applyBorder="1" applyAlignment="1">
      <alignment vertical="center"/>
    </xf>
    <xf numFmtId="198" fontId="50" fillId="0" borderId="32" xfId="92" applyNumberFormat="1" applyFont="1" applyFill="1" applyBorder="1" applyAlignment="1">
      <alignment vertical="center"/>
    </xf>
    <xf numFmtId="198" fontId="50" fillId="0" borderId="0" xfId="92" applyNumberFormat="1" applyFont="1" applyFill="1" applyBorder="1" applyAlignment="1">
      <alignment vertical="center"/>
    </xf>
    <xf numFmtId="0" fontId="50" fillId="0" borderId="26" xfId="92" applyFont="1" applyFill="1" applyBorder="1" applyAlignment="1">
      <alignment horizontal="center" vertical="center"/>
    </xf>
    <xf numFmtId="0" fontId="50" fillId="0" borderId="27" xfId="92" applyFont="1" applyFill="1" applyBorder="1" applyAlignment="1">
      <alignment horizontal="center" vertical="center"/>
    </xf>
    <xf numFmtId="0" fontId="50" fillId="0" borderId="32" xfId="92" applyFont="1" applyFill="1" applyBorder="1" applyAlignment="1">
      <alignment horizontal="center" vertical="center"/>
    </xf>
    <xf numFmtId="198" fontId="50" fillId="0" borderId="32" xfId="92" quotePrefix="1" applyNumberFormat="1" applyFont="1" applyFill="1" applyBorder="1" applyAlignment="1">
      <alignment horizontal="center" vertical="center"/>
    </xf>
    <xf numFmtId="198" fontId="50" fillId="0" borderId="0" xfId="92" quotePrefix="1" applyNumberFormat="1" applyFont="1" applyFill="1" applyBorder="1" applyAlignment="1">
      <alignment horizontal="center" vertical="center"/>
    </xf>
    <xf numFmtId="0" fontId="50" fillId="0" borderId="24" xfId="92" applyFont="1" applyFill="1" applyBorder="1" applyAlignment="1">
      <alignment vertical="center"/>
    </xf>
    <xf numFmtId="0" fontId="50" fillId="0" borderId="23" xfId="92" applyFont="1" applyFill="1" applyBorder="1" applyAlignment="1">
      <alignment vertical="center"/>
    </xf>
    <xf numFmtId="194" fontId="50" fillId="0" borderId="22" xfId="92" applyNumberFormat="1" applyFont="1" applyFill="1" applyBorder="1" applyAlignment="1">
      <alignment vertical="center"/>
    </xf>
    <xf numFmtId="194" fontId="50" fillId="0" borderId="30" xfId="92" applyNumberFormat="1" applyFont="1" applyFill="1" applyBorder="1" applyAlignment="1">
      <alignment vertical="center"/>
    </xf>
    <xf numFmtId="0" fontId="50" fillId="0" borderId="20" xfId="92" applyFont="1" applyFill="1" applyBorder="1" applyAlignment="1">
      <alignment vertical="center"/>
    </xf>
    <xf numFmtId="0" fontId="50" fillId="0" borderId="19" xfId="92" applyFont="1" applyFill="1" applyBorder="1" applyAlignment="1">
      <alignment vertical="center"/>
    </xf>
    <xf numFmtId="0" fontId="50" fillId="0" borderId="33" xfId="92" applyFont="1" applyFill="1" applyBorder="1" applyAlignment="1">
      <alignment vertical="center"/>
    </xf>
    <xf numFmtId="0" fontId="50" fillId="0" borderId="36" xfId="92" applyFont="1" applyFill="1" applyBorder="1" applyAlignment="1">
      <alignment vertical="center"/>
    </xf>
    <xf numFmtId="194" fontId="50" fillId="0" borderId="36" xfId="92" applyNumberFormat="1" applyFont="1" applyFill="1" applyBorder="1" applyAlignment="1">
      <alignment vertical="center"/>
    </xf>
    <xf numFmtId="194" fontId="50" fillId="0" borderId="33" xfId="92" applyNumberFormat="1" applyFont="1" applyFill="1" applyBorder="1" applyAlignment="1">
      <alignment vertical="center"/>
    </xf>
    <xf numFmtId="0" fontId="24" fillId="0" borderId="34" xfId="92" applyFont="1" applyFill="1" applyBorder="1" applyAlignment="1">
      <alignment horizontal="left" vertical="center" wrapText="1"/>
    </xf>
    <xf numFmtId="0" fontId="55" fillId="0" borderId="34" xfId="92" applyFont="1" applyFill="1" applyBorder="1" applyAlignment="1">
      <alignment horizontal="right" vertical="center"/>
    </xf>
    <xf numFmtId="0" fontId="50" fillId="0" borderId="26" xfId="92" applyFont="1" applyFill="1" applyBorder="1" applyAlignment="1">
      <alignment vertical="center" wrapText="1"/>
    </xf>
    <xf numFmtId="0" fontId="11" fillId="0" borderId="0" xfId="92" applyFont="1" applyFill="1" applyAlignment="1">
      <alignment vertical="center"/>
    </xf>
    <xf numFmtId="0" fontId="50" fillId="32" borderId="0" xfId="92" applyFont="1" applyFill="1" applyBorder="1" applyAlignment="1">
      <alignment vertical="center" wrapText="1"/>
    </xf>
    <xf numFmtId="0" fontId="11" fillId="32" borderId="0" xfId="92" applyFont="1" applyFill="1" applyAlignment="1">
      <alignment vertical="center"/>
    </xf>
    <xf numFmtId="0" fontId="0" fillId="0" borderId="0" xfId="92" applyFont="1" applyAlignment="1">
      <alignment vertical="center"/>
    </xf>
    <xf numFmtId="49" fontId="24" fillId="32" borderId="0" xfId="92" applyNumberFormat="1" applyFont="1" applyFill="1" applyBorder="1" applyAlignment="1">
      <alignment vertical="center"/>
    </xf>
    <xf numFmtId="176" fontId="50" fillId="32" borderId="32" xfId="29" applyFont="1" applyFill="1" applyBorder="1" applyAlignment="1">
      <alignment horizontal="center" vertical="center"/>
    </xf>
    <xf numFmtId="176" fontId="50" fillId="32" borderId="26" xfId="29" applyFont="1" applyFill="1" applyBorder="1" applyAlignment="1">
      <alignment horizontal="center" vertical="center"/>
    </xf>
    <xf numFmtId="0" fontId="0" fillId="0" borderId="0" xfId="0"/>
    <xf numFmtId="175" fontId="64" fillId="29" borderId="0" xfId="92" applyNumberFormat="1" applyFont="1" applyFill="1" applyAlignment="1">
      <alignment horizontal="center" vertical="center"/>
    </xf>
    <xf numFmtId="0" fontId="92" fillId="32" borderId="26" xfId="92" applyFont="1" applyFill="1" applyBorder="1" applyAlignment="1" applyProtection="1">
      <alignment horizontal="left" vertical="center" wrapText="1"/>
      <protection locked="0"/>
    </xf>
    <xf numFmtId="0" fontId="92" fillId="32" borderId="0" xfId="92" applyFont="1" applyFill="1" applyBorder="1" applyAlignment="1" applyProtection="1">
      <alignment horizontal="left" vertical="center" wrapText="1"/>
      <protection locked="0"/>
    </xf>
    <xf numFmtId="0" fontId="50" fillId="0" borderId="78" xfId="92" applyFont="1" applyFill="1" applyBorder="1" applyAlignment="1" applyProtection="1">
      <alignment horizontal="left" vertical="center" wrapText="1"/>
      <protection locked="0"/>
    </xf>
    <xf numFmtId="0" fontId="50" fillId="0" borderId="0" xfId="92" applyFont="1" applyFill="1" applyBorder="1" applyAlignment="1" applyProtection="1">
      <alignment horizontal="left" vertical="center" wrapText="1"/>
      <protection locked="0"/>
    </xf>
    <xf numFmtId="0" fontId="50" fillId="26" borderId="0" xfId="0" applyFont="1" applyFill="1" applyBorder="1" applyAlignment="1" applyProtection="1">
      <alignment horizontal="left" vertical="center" wrapText="1"/>
    </xf>
    <xf numFmtId="0" fontId="50" fillId="26" borderId="52" xfId="0" applyFont="1" applyFill="1" applyBorder="1" applyAlignment="1" applyProtection="1">
      <alignment horizontal="left" vertical="center" wrapText="1"/>
    </xf>
    <xf numFmtId="0" fontId="45" fillId="33" borderId="0" xfId="92" applyFont="1" applyFill="1" applyAlignment="1">
      <alignment horizontal="center" vertical="center"/>
    </xf>
    <xf numFmtId="0" fontId="50" fillId="0" borderId="0" xfId="0" applyFont="1" applyFill="1" applyBorder="1" applyAlignment="1" applyProtection="1">
      <alignment horizontal="left" wrapText="1"/>
    </xf>
    <xf numFmtId="0" fontId="50" fillId="0" borderId="27" xfId="0" applyFont="1" applyFill="1" applyBorder="1" applyAlignment="1" applyProtection="1">
      <alignment horizontal="left" wrapText="1"/>
    </xf>
    <xf numFmtId="0" fontId="50" fillId="32" borderId="0" xfId="0" applyFont="1" applyFill="1" applyBorder="1" applyAlignment="1" applyProtection="1">
      <alignment horizontal="left" vertical="center" wrapText="1"/>
    </xf>
    <xf numFmtId="0" fontId="50" fillId="32" borderId="27" xfId="0" applyFont="1" applyFill="1" applyBorder="1" applyAlignment="1" applyProtection="1">
      <alignment horizontal="left" vertical="center" wrapText="1"/>
    </xf>
    <xf numFmtId="0" fontId="24" fillId="26" borderId="0" xfId="0" applyFont="1" applyFill="1" applyBorder="1" applyAlignment="1" applyProtection="1">
      <alignment horizontal="left" vertical="center" wrapText="1"/>
    </xf>
    <xf numFmtId="0" fontId="24" fillId="26" borderId="27" xfId="0" applyFont="1" applyFill="1" applyBorder="1" applyAlignment="1" applyProtection="1">
      <alignment horizontal="left" vertical="center" wrapText="1"/>
    </xf>
    <xf numFmtId="0" fontId="50" fillId="26" borderId="27" xfId="0" applyFont="1" applyFill="1" applyBorder="1" applyAlignment="1" applyProtection="1">
      <alignment horizontal="left" vertical="center" wrapText="1"/>
    </xf>
    <xf numFmtId="49" fontId="50" fillId="0" borderId="35" xfId="92" applyNumberFormat="1" applyFont="1" applyFill="1" applyBorder="1" applyAlignment="1">
      <alignment horizontal="center" vertical="center" wrapText="1"/>
    </xf>
    <xf numFmtId="49" fontId="50" fillId="0" borderId="31" xfId="92" applyNumberFormat="1" applyFont="1" applyFill="1" applyBorder="1" applyAlignment="1">
      <alignment horizontal="center" vertical="center" wrapText="1"/>
    </xf>
    <xf numFmtId="49" fontId="50" fillId="0" borderId="17" xfId="92" applyNumberFormat="1" applyFont="1" applyFill="1" applyBorder="1" applyAlignment="1">
      <alignment horizontal="center" vertical="center" wrapText="1"/>
    </xf>
    <xf numFmtId="49" fontId="50" fillId="0" borderId="16" xfId="92" applyNumberFormat="1" applyFont="1" applyFill="1" applyBorder="1" applyAlignment="1">
      <alignment horizontal="center" vertical="center" wrapText="1"/>
    </xf>
    <xf numFmtId="49" fontId="50" fillId="0" borderId="24" xfId="92" applyNumberFormat="1" applyFont="1" applyFill="1" applyBorder="1" applyAlignment="1">
      <alignment horizontal="center" vertical="center" wrapText="1"/>
    </xf>
    <xf numFmtId="49" fontId="50" fillId="0" borderId="30" xfId="92" applyNumberFormat="1" applyFont="1" applyFill="1" applyBorder="1" applyAlignment="1">
      <alignment horizontal="center" vertical="center" wrapText="1"/>
    </xf>
    <xf numFmtId="0" fontId="92" fillId="26" borderId="35" xfId="92" applyFont="1" applyFill="1" applyBorder="1" applyAlignment="1">
      <alignment horizontal="left" vertical="center"/>
    </xf>
    <xf numFmtId="0" fontId="92" fillId="26" borderId="25" xfId="92" applyFont="1" applyFill="1" applyBorder="1" applyAlignment="1">
      <alignment horizontal="left" vertical="center"/>
    </xf>
    <xf numFmtId="0" fontId="92" fillId="26" borderId="26" xfId="92" applyFont="1" applyFill="1" applyBorder="1" applyAlignment="1">
      <alignment horizontal="left" vertical="center"/>
    </xf>
    <xf numFmtId="0" fontId="92" fillId="26" borderId="27" xfId="92" applyFont="1" applyFill="1" applyBorder="1" applyAlignment="1">
      <alignment horizontal="left" vertical="center"/>
    </xf>
    <xf numFmtId="0" fontId="51" fillId="32" borderId="16" xfId="92" applyFont="1" applyFill="1" applyBorder="1" applyAlignment="1">
      <alignment horizontal="center" vertical="center" wrapText="1"/>
    </xf>
    <xf numFmtId="0" fontId="51" fillId="32" borderId="18" xfId="92" applyFont="1" applyFill="1" applyBorder="1" applyAlignment="1">
      <alignment horizontal="center" vertical="center" wrapText="1"/>
    </xf>
    <xf numFmtId="0" fontId="91" fillId="32" borderId="0" xfId="92" applyFont="1" applyFill="1" applyBorder="1" applyAlignment="1" applyProtection="1">
      <alignment horizontal="left" vertical="center"/>
      <protection locked="0"/>
    </xf>
    <xf numFmtId="0" fontId="24" fillId="0" borderId="44" xfId="92" applyFont="1" applyFill="1" applyBorder="1" applyAlignment="1" applyProtection="1">
      <alignment horizontal="center" vertical="center" wrapText="1"/>
      <protection locked="0"/>
    </xf>
    <xf numFmtId="0" fontId="24" fillId="0" borderId="29" xfId="92" applyFont="1" applyFill="1" applyBorder="1" applyAlignment="1" applyProtection="1">
      <alignment horizontal="center" vertical="center" wrapText="1"/>
      <protection locked="0"/>
    </xf>
    <xf numFmtId="0" fontId="24" fillId="0" borderId="17" xfId="92" applyFont="1" applyFill="1" applyBorder="1" applyAlignment="1" applyProtection="1">
      <alignment horizontal="center" vertical="center" wrapText="1"/>
      <protection locked="0"/>
    </xf>
    <xf numFmtId="0" fontId="24" fillId="0" borderId="18" xfId="92" applyFont="1" applyFill="1" applyBorder="1" applyAlignment="1" applyProtection="1">
      <alignment horizontal="center" vertical="center" wrapText="1"/>
      <protection locked="0"/>
    </xf>
    <xf numFmtId="0" fontId="92" fillId="0" borderId="70" xfId="92" applyFont="1" applyFill="1" applyBorder="1" applyAlignment="1">
      <alignment horizontal="left" vertical="center" wrapText="1"/>
    </xf>
    <xf numFmtId="0" fontId="92" fillId="0" borderId="71" xfId="92" applyFont="1" applyFill="1" applyBorder="1" applyAlignment="1">
      <alignment horizontal="left" vertical="center" wrapText="1"/>
    </xf>
    <xf numFmtId="0" fontId="92" fillId="0" borderId="68" xfId="92" applyFont="1" applyFill="1" applyBorder="1" applyAlignment="1">
      <alignment horizontal="left" vertical="center" wrapText="1"/>
    </xf>
    <xf numFmtId="0" fontId="92" fillId="0" borderId="0" xfId="92" applyFont="1" applyFill="1" applyBorder="1" applyAlignment="1">
      <alignment horizontal="left" vertical="center" wrapText="1"/>
    </xf>
    <xf numFmtId="0" fontId="92" fillId="26" borderId="26" xfId="92" applyFont="1" applyFill="1" applyBorder="1" applyAlignment="1">
      <alignment horizontal="left" vertical="center" wrapText="1"/>
    </xf>
    <xf numFmtId="0" fontId="92" fillId="26" borderId="27" xfId="92" applyFont="1" applyFill="1" applyBorder="1" applyAlignment="1">
      <alignment horizontal="left" vertical="center" wrapText="1"/>
    </xf>
    <xf numFmtId="0" fontId="92" fillId="0" borderId="78" xfId="92" applyFont="1" applyFill="1" applyBorder="1" applyAlignment="1">
      <alignment horizontal="left" vertical="center" wrapText="1"/>
    </xf>
    <xf numFmtId="0" fontId="92" fillId="0" borderId="79" xfId="92" applyFont="1" applyFill="1" applyBorder="1" applyAlignment="1">
      <alignment horizontal="left" vertical="center" wrapText="1"/>
    </xf>
    <xf numFmtId="0" fontId="24" fillId="0" borderId="79" xfId="92" applyFont="1" applyFill="1" applyBorder="1" applyAlignment="1" applyProtection="1">
      <alignment horizontal="left" vertical="center" wrapText="1"/>
      <protection locked="0"/>
    </xf>
    <xf numFmtId="0" fontId="92" fillId="0" borderId="26" xfId="92" applyFont="1" applyFill="1" applyBorder="1" applyAlignment="1">
      <alignment horizontal="left" vertical="center" wrapText="1"/>
    </xf>
    <xf numFmtId="0" fontId="50" fillId="0" borderId="26" xfId="92" applyNumberFormat="1" applyFont="1" applyFill="1" applyBorder="1" applyAlignment="1" applyProtection="1">
      <alignment vertical="center" wrapText="1"/>
      <protection locked="0"/>
    </xf>
    <xf numFmtId="0" fontId="50" fillId="0" borderId="0" xfId="92" applyNumberFormat="1" applyFont="1" applyFill="1" applyBorder="1" applyAlignment="1" applyProtection="1">
      <alignment vertical="center" wrapText="1"/>
      <protection locked="0"/>
    </xf>
    <xf numFmtId="49" fontId="50" fillId="0" borderId="46" xfId="92" applyNumberFormat="1" applyFont="1" applyFill="1" applyBorder="1" applyAlignment="1" applyProtection="1">
      <alignment vertical="center" wrapText="1"/>
      <protection locked="0"/>
    </xf>
    <xf numFmtId="49" fontId="50" fillId="0" borderId="45" xfId="92" applyNumberFormat="1" applyFont="1" applyFill="1" applyBorder="1" applyAlignment="1" applyProtection="1">
      <alignment vertical="center" wrapText="1"/>
      <protection locked="0"/>
    </xf>
    <xf numFmtId="49" fontId="50" fillId="0" borderId="26" xfId="92" applyNumberFormat="1" applyFont="1" applyFill="1" applyBorder="1" applyAlignment="1" applyProtection="1">
      <alignment vertical="center" wrapText="1"/>
      <protection locked="0"/>
    </xf>
    <xf numFmtId="49" fontId="50" fillId="0" borderId="0" xfId="92" applyNumberFormat="1" applyFont="1" applyFill="1" applyBorder="1" applyAlignment="1" applyProtection="1">
      <alignment vertical="center" wrapText="1"/>
      <protection locked="0"/>
    </xf>
    <xf numFmtId="0" fontId="92" fillId="0" borderId="35" xfId="92" applyFont="1" applyFill="1" applyBorder="1" applyAlignment="1">
      <alignment horizontal="left" vertical="center" wrapText="1"/>
    </xf>
    <xf numFmtId="0" fontId="92" fillId="0" borderId="31" xfId="92" applyFont="1" applyFill="1" applyBorder="1" applyAlignment="1">
      <alignment horizontal="left" vertical="center" wrapText="1"/>
    </xf>
    <xf numFmtId="0" fontId="24" fillId="0" borderId="17" xfId="92" applyFont="1" applyFill="1" applyBorder="1" applyAlignment="1" applyProtection="1">
      <alignment horizontal="center" vertical="center"/>
      <protection locked="0"/>
    </xf>
    <xf numFmtId="0" fontId="24" fillId="0" borderId="16" xfId="92" applyFont="1" applyFill="1" applyBorder="1" applyAlignment="1" applyProtection="1">
      <alignment horizontal="center" vertical="center"/>
      <protection locked="0"/>
    </xf>
    <xf numFmtId="0" fontId="50" fillId="0" borderId="26" xfId="92" applyNumberFormat="1" applyFont="1" applyFill="1" applyBorder="1" applyAlignment="1" applyProtection="1">
      <alignment horizontal="left" vertical="center" wrapText="1"/>
      <protection locked="0"/>
    </xf>
    <xf numFmtId="0" fontId="50" fillId="0" borderId="0" xfId="92" applyNumberFormat="1" applyFont="1" applyFill="1" applyBorder="1" applyAlignment="1" applyProtection="1">
      <alignment horizontal="left" vertical="center" wrapText="1"/>
      <protection locked="0"/>
    </xf>
    <xf numFmtId="0" fontId="92" fillId="0" borderId="0" xfId="92" applyFont="1" applyFill="1" applyBorder="1" applyAlignment="1">
      <alignment horizontal="center" vertical="center" wrapText="1"/>
    </xf>
    <xf numFmtId="171" fontId="50" fillId="0" borderId="43" xfId="73" applyNumberFormat="1" applyFont="1" applyFill="1" applyBorder="1" applyAlignment="1">
      <alignment horizontal="center" vertical="center"/>
    </xf>
    <xf numFmtId="171" fontId="50" fillId="0" borderId="22" xfId="73" applyNumberFormat="1" applyFont="1" applyFill="1" applyBorder="1" applyAlignment="1">
      <alignment horizontal="center" vertical="center"/>
    </xf>
    <xf numFmtId="168" fontId="50" fillId="0" borderId="43" xfId="33" applyFont="1" applyFill="1" applyBorder="1" applyAlignment="1">
      <alignment horizontal="center" vertical="center" wrapText="1"/>
    </xf>
    <xf numFmtId="168" fontId="50" fillId="0" borderId="22" xfId="33" applyFont="1" applyFill="1" applyBorder="1" applyAlignment="1">
      <alignment horizontal="center" vertical="center" wrapText="1"/>
    </xf>
    <xf numFmtId="171" fontId="50" fillId="0" borderId="43" xfId="73" applyNumberFormat="1" applyFont="1" applyFill="1" applyBorder="1" applyAlignment="1">
      <alignment horizontal="center" vertical="center" wrapText="1"/>
    </xf>
    <xf numFmtId="171" fontId="50" fillId="0" borderId="22" xfId="73" applyNumberFormat="1" applyFont="1" applyFill="1" applyBorder="1" applyAlignment="1">
      <alignment horizontal="center" vertical="center" wrapText="1"/>
    </xf>
    <xf numFmtId="0" fontId="50" fillId="0" borderId="29" xfId="92" applyFont="1" applyFill="1" applyBorder="1" applyAlignment="1">
      <alignment horizontal="center" vertical="center"/>
    </xf>
    <xf numFmtId="0" fontId="50" fillId="0" borderId="23" xfId="92" applyFont="1" applyFill="1" applyBorder="1" applyAlignment="1">
      <alignment horizontal="center" vertical="center"/>
    </xf>
    <xf numFmtId="0" fontId="92" fillId="32" borderId="74" xfId="92" applyFont="1" applyFill="1" applyBorder="1" applyAlignment="1">
      <alignment horizontal="center" vertical="center"/>
    </xf>
    <xf numFmtId="0" fontId="92" fillId="0" borderId="76" xfId="92" applyFont="1" applyBorder="1" applyAlignment="1">
      <alignment horizontal="left" vertical="center" wrapText="1"/>
    </xf>
    <xf numFmtId="0" fontId="92" fillId="0" borderId="31" xfId="92" applyFont="1" applyBorder="1" applyAlignment="1">
      <alignment horizontal="left" vertical="center" wrapText="1"/>
    </xf>
    <xf numFmtId="197" fontId="51" fillId="32" borderId="17" xfId="92" applyNumberFormat="1" applyFont="1" applyFill="1" applyBorder="1" applyAlignment="1">
      <alignment horizontal="center" vertical="center"/>
    </xf>
    <xf numFmtId="197" fontId="51" fillId="32" borderId="18" xfId="92" applyNumberFormat="1" applyFont="1" applyFill="1" applyBorder="1" applyAlignment="1">
      <alignment horizontal="center" vertical="center"/>
    </xf>
    <xf numFmtId="199" fontId="51" fillId="32" borderId="26" xfId="92" applyNumberFormat="1" applyFont="1" applyFill="1" applyBorder="1" applyAlignment="1">
      <alignment horizontal="center" vertical="center"/>
    </xf>
    <xf numFmtId="199" fontId="51" fillId="32" borderId="0" xfId="92" applyNumberFormat="1" applyFont="1" applyFill="1" applyBorder="1" applyAlignment="1">
      <alignment horizontal="center" vertical="center"/>
    </xf>
    <xf numFmtId="0" fontId="24" fillId="32" borderId="0" xfId="92" applyFont="1" applyFill="1" applyBorder="1" applyAlignment="1">
      <alignment horizontal="left" vertical="center" wrapText="1"/>
    </xf>
    <xf numFmtId="0" fontId="24" fillId="32" borderId="27" xfId="92" applyFont="1" applyFill="1" applyBorder="1" applyAlignment="1">
      <alignment horizontal="left" vertical="center" wrapText="1"/>
    </xf>
    <xf numFmtId="0" fontId="50" fillId="32" borderId="26" xfId="92" applyFont="1" applyFill="1" applyBorder="1" applyAlignment="1">
      <alignment horizontal="left" vertical="center" wrapText="1"/>
    </xf>
    <xf numFmtId="0" fontId="50" fillId="32" borderId="0" xfId="92" applyFont="1" applyFill="1" applyBorder="1" applyAlignment="1">
      <alignment horizontal="left" vertical="center" wrapText="1"/>
    </xf>
    <xf numFmtId="0" fontId="50" fillId="0" borderId="26"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24" fillId="0" borderId="0" xfId="92" applyFont="1" applyFill="1" applyBorder="1" applyAlignment="1">
      <alignment horizontal="left" vertical="center" wrapText="1"/>
    </xf>
    <xf numFmtId="49" fontId="24" fillId="0" borderId="0" xfId="92" applyNumberFormat="1" applyFont="1" applyFill="1" applyBorder="1" applyAlignment="1">
      <alignment horizontal="left" vertical="center" wrapText="1"/>
    </xf>
    <xf numFmtId="0" fontId="50" fillId="0" borderId="31" xfId="92" applyNumberFormat="1" applyFont="1" applyFill="1" applyBorder="1" applyAlignment="1">
      <alignment horizontal="center" vertical="center" wrapText="1"/>
    </xf>
    <xf numFmtId="0" fontId="50" fillId="0" borderId="30" xfId="92" applyNumberFormat="1" applyFont="1" applyFill="1" applyBorder="1" applyAlignment="1">
      <alignment horizontal="center" vertical="center" wrapText="1"/>
    </xf>
    <xf numFmtId="0" fontId="50" fillId="0" borderId="35" xfId="92" applyNumberFormat="1" applyFont="1" applyFill="1" applyBorder="1" applyAlignment="1">
      <alignment horizontal="center" vertical="center"/>
    </xf>
    <xf numFmtId="0" fontId="50" fillId="0" borderId="25" xfId="92" applyNumberFormat="1" applyFont="1" applyFill="1" applyBorder="1" applyAlignment="1">
      <alignment horizontal="center" vertical="center"/>
    </xf>
    <xf numFmtId="0" fontId="24" fillId="0" borderId="17" xfId="92" applyFont="1" applyFill="1" applyBorder="1" applyAlignment="1">
      <alignment horizontal="center" vertical="center" wrapText="1"/>
    </xf>
    <xf numFmtId="0" fontId="24" fillId="0" borderId="18" xfId="92" applyFont="1" applyFill="1" applyBorder="1" applyAlignment="1">
      <alignment horizontal="center" vertical="center" wrapText="1"/>
    </xf>
    <xf numFmtId="0" fontId="50" fillId="0" borderId="0" xfId="92" applyFont="1" applyFill="1" applyAlignment="1">
      <alignment horizontal="left" vertical="center" wrapText="1"/>
    </xf>
    <xf numFmtId="0" fontId="92" fillId="32" borderId="78" xfId="92" applyFont="1" applyFill="1" applyBorder="1" applyAlignment="1">
      <alignment horizontal="left" vertical="center" wrapText="1"/>
    </xf>
    <xf numFmtId="0" fontId="92" fillId="32" borderId="0" xfId="92" applyFont="1" applyFill="1" applyBorder="1" applyAlignment="1">
      <alignment horizontal="left" vertical="center" wrapText="1"/>
    </xf>
    <xf numFmtId="0" fontId="50" fillId="32" borderId="0" xfId="92" applyFont="1" applyFill="1" applyAlignment="1">
      <alignment horizontal="left" vertical="top" wrapText="1"/>
    </xf>
    <xf numFmtId="0" fontId="50" fillId="32" borderId="0" xfId="92" applyFont="1" applyFill="1" applyAlignment="1">
      <alignment horizontal="left" vertical="center" wrapText="1"/>
    </xf>
    <xf numFmtId="198" fontId="50" fillId="0" borderId="0" xfId="92" quotePrefix="1" applyNumberFormat="1" applyFont="1" applyFill="1" applyBorder="1" applyAlignment="1">
      <alignment horizontal="right" vertical="center"/>
    </xf>
    <xf numFmtId="0" fontId="92" fillId="32" borderId="0" xfId="92" applyFont="1" applyFill="1" applyBorder="1" applyAlignment="1">
      <alignment horizontal="center" vertical="center"/>
    </xf>
    <xf numFmtId="0" fontId="47" fillId="29" borderId="0" xfId="92" applyFont="1" applyFill="1" applyAlignment="1">
      <alignment horizontal="center" vertical="center"/>
    </xf>
    <xf numFmtId="49" fontId="50" fillId="0" borderId="17" xfId="33" applyNumberFormat="1" applyFont="1" applyFill="1" applyBorder="1" applyAlignment="1">
      <alignment horizontal="center" vertical="center" wrapText="1"/>
    </xf>
    <xf numFmtId="49" fontId="24" fillId="0" borderId="51" xfId="33" applyNumberFormat="1" applyFont="1" applyFill="1" applyBorder="1" applyAlignment="1">
      <alignment horizontal="center" vertical="center" wrapText="1"/>
    </xf>
    <xf numFmtId="0" fontId="24" fillId="0" borderId="0" xfId="92" applyNumberFormat="1" applyFont="1" applyFill="1" applyAlignment="1">
      <alignment vertical="center" wrapText="1"/>
    </xf>
    <xf numFmtId="0" fontId="24" fillId="0" borderId="0" xfId="92" applyFont="1" applyFill="1" applyAlignment="1">
      <alignment vertical="center" wrapText="1"/>
    </xf>
    <xf numFmtId="0" fontId="58" fillId="0" borderId="0" xfId="92" applyFont="1" applyFill="1" applyAlignment="1">
      <alignment vertical="center"/>
    </xf>
    <xf numFmtId="0" fontId="51" fillId="32" borderId="0" xfId="92" applyFont="1" applyFill="1" applyAlignment="1">
      <alignment horizontal="left" vertical="center" wrapText="1"/>
    </xf>
    <xf numFmtId="0" fontId="51" fillId="32" borderId="50" xfId="92" applyFont="1" applyFill="1" applyBorder="1" applyAlignment="1">
      <alignment horizontal="left" vertical="center" wrapText="1"/>
    </xf>
    <xf numFmtId="0" fontId="51" fillId="32" borderId="0" xfId="92" applyFont="1" applyFill="1" applyBorder="1" applyAlignment="1">
      <alignment horizontal="left" vertical="center" wrapText="1"/>
    </xf>
    <xf numFmtId="0" fontId="0" fillId="0" borderId="0" xfId="92" applyFont="1" applyAlignment="1">
      <alignment vertical="center"/>
    </xf>
    <xf numFmtId="0" fontId="51" fillId="32" borderId="28" xfId="0" applyFont="1" applyFill="1" applyBorder="1" applyAlignment="1">
      <alignment horizontal="left" vertical="top" wrapText="1"/>
    </xf>
    <xf numFmtId="0" fontId="51" fillId="32" borderId="0" xfId="0" applyFont="1" applyFill="1" applyBorder="1" applyAlignment="1">
      <alignment horizontal="left" vertical="top" wrapText="1"/>
    </xf>
    <xf numFmtId="0" fontId="50" fillId="0" borderId="26" xfId="92" applyNumberFormat="1" applyFont="1" applyFill="1" applyBorder="1" applyAlignment="1">
      <alignment horizontal="center" vertical="center"/>
    </xf>
    <xf numFmtId="0" fontId="50" fillId="0" borderId="27" xfId="92" applyNumberFormat="1" applyFont="1" applyFill="1" applyBorder="1" applyAlignment="1">
      <alignment horizontal="center" vertical="center"/>
    </xf>
    <xf numFmtId="0" fontId="50" fillId="0" borderId="43" xfId="92" applyFont="1" applyFill="1" applyBorder="1" applyAlignment="1">
      <alignment horizontal="center" vertical="center" wrapText="1"/>
    </xf>
    <xf numFmtId="0" fontId="50" fillId="0" borderId="22" xfId="92" applyFont="1" applyFill="1" applyBorder="1" applyAlignment="1">
      <alignment horizontal="center" vertical="center" wrapText="1"/>
    </xf>
    <xf numFmtId="171" fontId="50" fillId="0" borderId="44" xfId="73" applyNumberFormat="1" applyFont="1" applyFill="1" applyBorder="1" applyAlignment="1">
      <alignment horizontal="center" vertical="center" wrapText="1"/>
    </xf>
    <xf numFmtId="171" fontId="50" fillId="0" borderId="24" xfId="73" applyNumberFormat="1" applyFont="1" applyFill="1" applyBorder="1" applyAlignment="1">
      <alignment horizontal="center" vertical="center" wrapText="1"/>
    </xf>
    <xf numFmtId="0" fontId="50" fillId="0" borderId="17" xfId="92" applyFont="1" applyFill="1" applyBorder="1" applyAlignment="1">
      <alignment horizontal="center" vertical="center"/>
    </xf>
    <xf numFmtId="0" fontId="50" fillId="0" borderId="16" xfId="92" applyFont="1" applyFill="1" applyBorder="1" applyAlignment="1">
      <alignment horizontal="center" vertical="center"/>
    </xf>
    <xf numFmtId="0" fontId="92" fillId="0" borderId="0" xfId="92" applyFont="1" applyBorder="1" applyAlignment="1">
      <alignment horizontal="left" vertical="center" wrapText="1"/>
    </xf>
    <xf numFmtId="0" fontId="92" fillId="0" borderId="0" xfId="92" applyFont="1" applyBorder="1" applyAlignment="1">
      <alignment horizontal="center" vertical="center" wrapText="1"/>
    </xf>
    <xf numFmtId="0" fontId="92" fillId="32" borderId="35" xfId="92" applyFont="1" applyFill="1" applyBorder="1" applyAlignment="1">
      <alignment horizontal="left" vertical="center" wrapText="1"/>
    </xf>
    <xf numFmtId="0" fontId="92" fillId="32" borderId="31" xfId="92" applyFont="1" applyFill="1" applyBorder="1" applyAlignment="1">
      <alignment horizontal="left" vertical="center" wrapText="1"/>
    </xf>
    <xf numFmtId="0" fontId="92" fillId="32" borderId="26" xfId="92" applyFont="1" applyFill="1" applyBorder="1" applyAlignment="1">
      <alignment horizontal="left" vertical="center" wrapText="1"/>
    </xf>
    <xf numFmtId="0" fontId="92" fillId="0" borderId="76" xfId="92" applyFont="1" applyFill="1" applyBorder="1" applyAlignment="1">
      <alignment horizontal="left" vertical="center" wrapText="1"/>
    </xf>
    <xf numFmtId="0" fontId="92" fillId="0" borderId="77" xfId="92" applyFont="1" applyFill="1" applyBorder="1" applyAlignment="1">
      <alignment horizontal="left" vertical="center" wrapText="1"/>
    </xf>
    <xf numFmtId="0" fontId="92" fillId="0" borderId="78" xfId="92" applyFont="1" applyBorder="1" applyAlignment="1">
      <alignment horizontal="left" vertical="center" wrapText="1"/>
    </xf>
    <xf numFmtId="0" fontId="92" fillId="0" borderId="79" xfId="92" applyFont="1" applyBorder="1" applyAlignment="1">
      <alignment horizontal="left" vertical="center" wrapText="1"/>
    </xf>
    <xf numFmtId="0" fontId="50" fillId="0" borderId="0" xfId="92" applyFont="1" applyFill="1" applyBorder="1" applyAlignment="1" applyProtection="1">
      <alignment horizontal="center" vertical="center" wrapText="1"/>
      <protection locked="0"/>
    </xf>
    <xf numFmtId="198" fontId="50" fillId="0" borderId="26" xfId="92" quotePrefix="1" applyNumberFormat="1" applyFont="1" applyFill="1" applyBorder="1" applyAlignment="1">
      <alignment horizontal="right" vertical="center"/>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50" fillId="0" borderId="30" xfId="62" applyFont="1" applyFill="1" applyBorder="1" applyAlignment="1">
      <alignment horizontal="left" vertical="center" wrapText="1"/>
    </xf>
    <xf numFmtId="0" fontId="50" fillId="0" borderId="23" xfId="62" applyFont="1" applyFill="1" applyBorder="1" applyAlignment="1">
      <alignment horizontal="left" vertical="center" wrapText="1"/>
    </xf>
    <xf numFmtId="197" fontId="24" fillId="0" borderId="19" xfId="92" applyNumberFormat="1" applyFont="1" applyFill="1" applyBorder="1" applyAlignment="1">
      <alignment horizontal="center" vertical="center"/>
    </xf>
    <xf numFmtId="197" fontId="24" fillId="0" borderId="20" xfId="92" applyNumberFormat="1" applyFont="1" applyFill="1" applyBorder="1" applyAlignment="1">
      <alignment horizontal="center" vertical="center"/>
    </xf>
    <xf numFmtId="199" fontId="51" fillId="32" borderId="35" xfId="92" applyNumberFormat="1" applyFont="1" applyFill="1" applyBorder="1" applyAlignment="1">
      <alignment horizontal="center" vertical="center"/>
    </xf>
    <xf numFmtId="199" fontId="51" fillId="32" borderId="31" xfId="92" applyNumberFormat="1" applyFont="1" applyFill="1" applyBorder="1" applyAlignment="1">
      <alignment horizontal="center" vertical="center"/>
    </xf>
    <xf numFmtId="199" fontId="51" fillId="0" borderId="24" xfId="92" applyNumberFormat="1" applyFont="1" applyFill="1" applyBorder="1" applyAlignment="1">
      <alignment horizontal="center" vertical="center"/>
    </xf>
    <xf numFmtId="199" fontId="51" fillId="0" borderId="30" xfId="92" applyNumberFormat="1" applyFont="1" applyFill="1" applyBorder="1" applyAlignment="1">
      <alignment horizontal="center" vertical="center"/>
    </xf>
    <xf numFmtId="0" fontId="53" fillId="32" borderId="0" xfId="92" applyFont="1" applyFill="1" applyBorder="1" applyAlignment="1">
      <alignment horizontal="left" vertical="center" wrapText="1"/>
    </xf>
    <xf numFmtId="0" fontId="53" fillId="32" borderId="27" xfId="92" applyFont="1" applyFill="1" applyBorder="1" applyAlignment="1">
      <alignment horizontal="left" vertical="center" wrapText="1"/>
    </xf>
    <xf numFmtId="0" fontId="53" fillId="0" borderId="0" xfId="92" applyFont="1" applyFill="1" applyBorder="1" applyAlignment="1">
      <alignment horizontal="left" vertical="center" wrapText="1"/>
    </xf>
    <xf numFmtId="0" fontId="53" fillId="0" borderId="27" xfId="92" applyFont="1" applyFill="1" applyBorder="1" applyAlignment="1">
      <alignment horizontal="left" vertical="center" wrapText="1"/>
    </xf>
    <xf numFmtId="0" fontId="50" fillId="0" borderId="28" xfId="92" applyFont="1" applyFill="1" applyBorder="1" applyAlignment="1">
      <alignment horizontal="left" vertical="center"/>
    </xf>
    <xf numFmtId="0" fontId="24" fillId="0" borderId="27" xfId="92" applyFont="1" applyFill="1" applyBorder="1" applyAlignment="1">
      <alignment horizontal="left" vertical="center" wrapText="1"/>
    </xf>
  </cellXfs>
  <cellStyles count="613">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33 3" xfId="612"/>
    <cellStyle name="Normal 4" xfId="100"/>
    <cellStyle name="Normal 4 2" xfId="198"/>
    <cellStyle name="Normal 43" xfId="609"/>
    <cellStyle name="Normal 5" xfId="88"/>
    <cellStyle name="Normal 5 2" xfId="199"/>
    <cellStyle name="Normal 54" xfId="611"/>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ill>
        <patternFill patternType="solid">
          <bgColor theme="1"/>
        </patternFill>
      </fill>
    </dxf>
    <dxf>
      <fill>
        <patternFill patternType="solid">
          <bgColor theme="1"/>
        </patternFill>
      </fill>
    </dxf>
    <dxf>
      <font>
        <color theme="0"/>
      </font>
    </dxf>
    <dxf>
      <fill>
        <patternFill patternType="solid">
          <bgColor theme="1"/>
        </patternFill>
      </fill>
    </dxf>
    <dxf>
      <font>
        <b/>
      </font>
    </dxf>
    <dxf>
      <font>
        <b/>
      </font>
    </dxf>
    <dxf>
      <font>
        <b/>
      </font>
    </dxf>
    <dxf>
      <font>
        <color theme="0"/>
      </font>
    </dxf>
    <dxf>
      <fill>
        <patternFill patternType="solid">
          <bgColor theme="1"/>
        </patternFill>
      </fill>
    </dxf>
    <dxf>
      <font>
        <b/>
      </font>
    </dxf>
    <dxf>
      <font>
        <b/>
      </font>
    </dxf>
    <dxf>
      <alignment horizontal="center" readingOrder="0"/>
    </dxf>
    <dxf>
      <border>
        <right/>
      </border>
    </dxf>
    <dxf>
      <numFmt numFmtId="0" formatCode="General"/>
    </dxf>
    <dxf>
      <numFmt numFmtId="220" formatCode="&quot;£&quot;#,##0.00"/>
    </dxf>
    <dxf>
      <fill>
        <patternFill patternType="solid">
          <bgColor indexed="45"/>
        </patternFill>
      </fill>
    </dxf>
    <dxf>
      <fill>
        <patternFill>
          <bgColor indexed="10"/>
        </patternFill>
      </fill>
    </dxf>
    <dxf>
      <fill>
        <patternFill patternType="none"/>
      </fill>
    </dxf>
    <dxf>
      <fill>
        <patternFill patternType="none"/>
      </fill>
    </dxf>
    <dxf>
      <fill>
        <patternFill patternType="solid">
          <bgColor indexed="46"/>
        </patternFill>
      </fill>
    </dxf>
    <dxf>
      <fill>
        <patternFill patternType="solid">
          <bgColor indexed="46"/>
        </patternFill>
      </fill>
    </dxf>
    <dxf>
      <fill>
        <patternFill patternType="none"/>
      </fill>
    </dxf>
    <dxf>
      <numFmt numFmtId="165" formatCode="&quot;£&quot;#,##0.00_);\(&quot;£&quot;#,##0.00\)"/>
    </dxf>
    <dxf>
      <fill>
        <patternFill patternType="solid">
          <bgColor indexed="46"/>
        </patternFill>
      </fill>
    </dxf>
    <dxf>
      <numFmt numFmtId="176" formatCode="#,##0\ ;[Red]\(#,##0\);&quot;0 &quot;"/>
    </dxf>
    <dxf>
      <numFmt numFmtId="176" formatCode="#,##0\ ;[Red]\(#,##0\);&quot;0 &quot;"/>
    </dxf>
    <dxf>
      <numFmt numFmtId="176" formatCode="#,##0\ ;[Red]\(#,##0\);&quot;0 &quot;"/>
    </dxf>
    <dxf>
      <numFmt numFmtId="176" formatCode="#,##0\ ;[Red]\(#,##0\);&quot;0 &quot;"/>
    </dxf>
    <dxf>
      <numFmt numFmtId="176" formatCode="#,##0\ ;[Red]\(#,##0\);&quot;0 &quot;"/>
    </dxf>
    <dxf>
      <numFmt numFmtId="176" formatCode="#,##0\ ;[Red]\(#,##0\);&quot;0 &quot;"/>
    </dxf>
    <dxf>
      <fill>
        <patternFill>
          <bgColor indexed="10"/>
        </patternFill>
      </fill>
    </dxf>
    <dxf>
      <fill>
        <patternFill>
          <bgColor indexed="10"/>
        </patternFill>
      </fill>
    </dxf>
    <dxf>
      <alignment horizontal="center" readingOrder="0"/>
    </dxf>
    <dxf>
      <numFmt numFmtId="168" formatCode="_(&quot;£&quot;* #,##0.00_);_(&quot;£&quot;* \(#,##0.00\);_(&quot;£&quot;* &quot;-&quot;??_);_(@_)"/>
    </dxf>
    <dxf>
      <numFmt numFmtId="168" formatCode="_(&quot;£&quot;* #,##0.00_);_(&quot;£&quot;* \(#,##0.00\);_(&quot;£&quot;* &quot;-&quot;??_);_(@_)"/>
    </dxf>
    <dxf>
      <alignment vertical="center" readingOrder="0"/>
    </dxf>
    <dxf>
      <alignment horizontal="center" readingOrder="0"/>
    </dxf>
    <dxf>
      <numFmt numFmtId="168" formatCode="_(&quot;£&quot;* #,##0.00_);_(&quot;£&quot;* \(#,##0.00\);_(&quot;£&quot;* &quot;-&quot;??_);_(@_)"/>
    </dxf>
    <dxf>
      <numFmt numFmtId="168" formatCode="_(&quot;£&quot;* #,##0.00_);_(&quot;£&quot;* \(#,##0.00\);_(&quot;£&quot;* &quot;-&quot;??_);_(@_)"/>
    </dxf>
    <dxf>
      <alignment vertical="center" readingOrder="0"/>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color rgb="FF333399"/>
      <color rgb="FFFFFF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314419</xdr:rowOff>
    </xdr:to>
    <xdr:pic>
      <xdr:nvPicPr>
        <xdr:cNvPr id="2" name="Picture 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t-fp-02\groupdata$\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Covered Bonds"/>
      <sheetName val="Credit Ratings"/>
      <sheetName val="Standard Variable Rates"/>
      <sheetName val="Holidays"/>
      <sheetName val="SONIA Rates"/>
      <sheetName val="Key inputs 202201"/>
    </sheetNames>
    <sheetDataSet>
      <sheetData sheetId="0"/>
      <sheetData sheetId="1"/>
      <sheetData sheetId="2">
        <row r="69">
          <cell r="C69">
            <v>44617</v>
          </cell>
        </row>
      </sheetData>
      <sheetData sheetId="3">
        <row r="5">
          <cell r="B5" t="str">
            <v>A+</v>
          </cell>
        </row>
      </sheetData>
      <sheetData sheetId="4">
        <row r="4">
          <cell r="B4">
            <v>4.4900000000000002E-2</v>
          </cell>
        </row>
      </sheetData>
      <sheetData sheetId="5">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44921</v>
          </cell>
        </row>
        <row r="206">
          <cell r="E206">
            <v>44922</v>
          </cell>
        </row>
        <row r="207">
          <cell r="E207">
            <v>44928</v>
          </cell>
        </row>
        <row r="208">
          <cell r="E208">
            <v>45023</v>
          </cell>
        </row>
        <row r="209">
          <cell r="E209">
            <v>45026</v>
          </cell>
        </row>
        <row r="210">
          <cell r="E210">
            <v>45047</v>
          </cell>
        </row>
        <row r="211">
          <cell r="E211">
            <v>45075</v>
          </cell>
        </row>
        <row r="212">
          <cell r="E212">
            <v>45166</v>
          </cell>
        </row>
        <row r="213">
          <cell r="E213">
            <v>45285</v>
          </cell>
        </row>
        <row r="214">
          <cell r="E214">
            <v>45286</v>
          </cell>
        </row>
        <row r="215">
          <cell r="E215">
            <v>45292</v>
          </cell>
        </row>
        <row r="216">
          <cell r="E216">
            <v>45380</v>
          </cell>
        </row>
        <row r="217">
          <cell r="E217">
            <v>45383</v>
          </cell>
        </row>
        <row r="218">
          <cell r="E218">
            <v>45418</v>
          </cell>
        </row>
        <row r="219">
          <cell r="E219">
            <v>45439</v>
          </cell>
        </row>
        <row r="220">
          <cell r="E220">
            <v>45530</v>
          </cell>
        </row>
        <row r="221">
          <cell r="E221">
            <v>45651</v>
          </cell>
        </row>
        <row r="222">
          <cell r="E222">
            <v>45652</v>
          </cell>
        </row>
        <row r="223">
          <cell r="E223">
            <v>45658</v>
          </cell>
        </row>
        <row r="224">
          <cell r="E224">
            <v>45765</v>
          </cell>
        </row>
        <row r="225">
          <cell r="E225">
            <v>45768</v>
          </cell>
        </row>
        <row r="226">
          <cell r="E226">
            <v>45782</v>
          </cell>
        </row>
        <row r="227">
          <cell r="E227">
            <v>45803</v>
          </cell>
        </row>
        <row r="228">
          <cell r="E228">
            <v>45894</v>
          </cell>
        </row>
        <row r="229">
          <cell r="E229">
            <v>46016</v>
          </cell>
        </row>
        <row r="230">
          <cell r="E230">
            <v>46017</v>
          </cell>
        </row>
        <row r="231">
          <cell r="E231">
            <v>46023</v>
          </cell>
        </row>
        <row r="232">
          <cell r="E232">
            <v>46115</v>
          </cell>
        </row>
        <row r="233">
          <cell r="E233">
            <v>46118</v>
          </cell>
        </row>
        <row r="234">
          <cell r="E234">
            <v>46146</v>
          </cell>
        </row>
        <row r="235">
          <cell r="E235">
            <v>46167</v>
          </cell>
        </row>
        <row r="236">
          <cell r="E236">
            <v>46265</v>
          </cell>
        </row>
        <row r="237">
          <cell r="E237">
            <v>46381</v>
          </cell>
        </row>
        <row r="238">
          <cell r="E238">
            <v>46384</v>
          </cell>
        </row>
        <row r="239">
          <cell r="E239">
            <v>46388</v>
          </cell>
        </row>
        <row r="240">
          <cell r="E240">
            <v>46472</v>
          </cell>
        </row>
        <row r="241">
          <cell r="E241">
            <v>46475</v>
          </cell>
        </row>
        <row r="242">
          <cell r="E242">
            <v>46510</v>
          </cell>
        </row>
        <row r="243">
          <cell r="E243">
            <v>46538</v>
          </cell>
        </row>
        <row r="244">
          <cell r="E244">
            <v>46629</v>
          </cell>
        </row>
        <row r="245">
          <cell r="E245">
            <v>46748</v>
          </cell>
        </row>
        <row r="246">
          <cell r="E246">
            <v>46749</v>
          </cell>
        </row>
        <row r="247">
          <cell r="E247">
            <v>46755</v>
          </cell>
        </row>
        <row r="248">
          <cell r="E248">
            <v>46857</v>
          </cell>
        </row>
        <row r="249">
          <cell r="E249">
            <v>46860</v>
          </cell>
        </row>
        <row r="250">
          <cell r="E250">
            <v>46874</v>
          </cell>
        </row>
        <row r="251">
          <cell r="E251">
            <v>46902</v>
          </cell>
        </row>
        <row r="252">
          <cell r="E252">
            <v>46993</v>
          </cell>
        </row>
        <row r="253">
          <cell r="E253">
            <v>47112</v>
          </cell>
        </row>
        <row r="254">
          <cell r="E254">
            <v>47113</v>
          </cell>
        </row>
        <row r="255">
          <cell r="E255">
            <v>47119</v>
          </cell>
        </row>
        <row r="256">
          <cell r="E256">
            <v>47207</v>
          </cell>
        </row>
        <row r="257">
          <cell r="E257">
            <v>47210</v>
          </cell>
        </row>
        <row r="258">
          <cell r="E258">
            <v>47245</v>
          </cell>
        </row>
        <row r="259">
          <cell r="E259">
            <v>47266</v>
          </cell>
        </row>
        <row r="260">
          <cell r="E260">
            <v>47357</v>
          </cell>
        </row>
        <row r="261">
          <cell r="E261">
            <v>47477</v>
          </cell>
        </row>
        <row r="262">
          <cell r="E262">
            <v>47478</v>
          </cell>
        </row>
        <row r="263">
          <cell r="E263">
            <v>47484</v>
          </cell>
        </row>
        <row r="264">
          <cell r="E264">
            <v>47592</v>
          </cell>
        </row>
        <row r="265">
          <cell r="E265">
            <v>47595</v>
          </cell>
        </row>
        <row r="266">
          <cell r="E266">
            <v>47609</v>
          </cell>
        </row>
        <row r="267">
          <cell r="E267">
            <v>47630</v>
          </cell>
        </row>
        <row r="268">
          <cell r="E268">
            <v>47721</v>
          </cell>
        </row>
        <row r="269">
          <cell r="E269">
            <v>47842</v>
          </cell>
        </row>
        <row r="270">
          <cell r="E270">
            <v>47843</v>
          </cell>
        </row>
        <row r="271">
          <cell r="E271">
            <v>47849</v>
          </cell>
        </row>
        <row r="272">
          <cell r="E272">
            <v>47949</v>
          </cell>
        </row>
        <row r="273">
          <cell r="E273">
            <v>47952</v>
          </cell>
        </row>
        <row r="274">
          <cell r="E274">
            <v>47973</v>
          </cell>
        </row>
        <row r="275">
          <cell r="E275">
            <v>47994</v>
          </cell>
        </row>
        <row r="276">
          <cell r="E276">
            <v>48085</v>
          </cell>
        </row>
        <row r="277">
          <cell r="E277">
            <v>48207</v>
          </cell>
        </row>
        <row r="278">
          <cell r="E278">
            <v>48208</v>
          </cell>
        </row>
        <row r="279">
          <cell r="E279">
            <v>48214</v>
          </cell>
        </row>
        <row r="280">
          <cell r="E280">
            <v>48299</v>
          </cell>
        </row>
        <row r="281">
          <cell r="E281">
            <v>48302</v>
          </cell>
        </row>
        <row r="282">
          <cell r="E282">
            <v>48337</v>
          </cell>
        </row>
        <row r="283">
          <cell r="E283">
            <v>48365</v>
          </cell>
        </row>
        <row r="284">
          <cell r="E284">
            <v>48456</v>
          </cell>
        </row>
        <row r="285">
          <cell r="E285">
            <v>48575</v>
          </cell>
        </row>
        <row r="286">
          <cell r="E286">
            <v>48576</v>
          </cell>
        </row>
        <row r="287">
          <cell r="E287">
            <v>48582</v>
          </cell>
        </row>
        <row r="288">
          <cell r="E288">
            <v>48684</v>
          </cell>
        </row>
        <row r="289">
          <cell r="E289">
            <v>48687</v>
          </cell>
        </row>
        <row r="290">
          <cell r="E290">
            <v>48701</v>
          </cell>
        </row>
        <row r="291">
          <cell r="E291">
            <v>48729</v>
          </cell>
        </row>
        <row r="292">
          <cell r="E292">
            <v>48820</v>
          </cell>
        </row>
        <row r="293">
          <cell r="E293">
            <v>48939</v>
          </cell>
        </row>
        <row r="294">
          <cell r="E294">
            <v>48940</v>
          </cell>
        </row>
        <row r="295">
          <cell r="E295">
            <v>48946</v>
          </cell>
        </row>
        <row r="296">
          <cell r="E296">
            <v>49041</v>
          </cell>
        </row>
        <row r="297">
          <cell r="E297">
            <v>49044</v>
          </cell>
        </row>
        <row r="298">
          <cell r="E298">
            <v>49065</v>
          </cell>
        </row>
        <row r="299">
          <cell r="E299">
            <v>49093</v>
          </cell>
        </row>
        <row r="300">
          <cell r="E300">
            <v>49184</v>
          </cell>
        </row>
        <row r="301">
          <cell r="E301">
            <v>49303</v>
          </cell>
        </row>
        <row r="302">
          <cell r="E302">
            <v>49304</v>
          </cell>
        </row>
        <row r="303">
          <cell r="E303">
            <v>49310</v>
          </cell>
        </row>
        <row r="304">
          <cell r="E304">
            <v>49391</v>
          </cell>
        </row>
        <row r="305">
          <cell r="E305">
            <v>49394</v>
          </cell>
        </row>
        <row r="306">
          <cell r="E306">
            <v>49436</v>
          </cell>
        </row>
        <row r="307">
          <cell r="E307">
            <v>49457</v>
          </cell>
        </row>
        <row r="308">
          <cell r="E308">
            <v>49548</v>
          </cell>
        </row>
        <row r="309">
          <cell r="E309">
            <v>49668</v>
          </cell>
        </row>
        <row r="310">
          <cell r="E310">
            <v>49669</v>
          </cell>
        </row>
        <row r="311">
          <cell r="E311">
            <v>49675</v>
          </cell>
        </row>
        <row r="312">
          <cell r="E312">
            <v>49776</v>
          </cell>
        </row>
        <row r="313">
          <cell r="E313">
            <v>49779</v>
          </cell>
        </row>
        <row r="314">
          <cell r="E314">
            <v>49800</v>
          </cell>
        </row>
        <row r="315">
          <cell r="E315">
            <v>49821</v>
          </cell>
        </row>
        <row r="316">
          <cell r="E316">
            <v>49912</v>
          </cell>
        </row>
        <row r="317">
          <cell r="E317">
            <v>50034</v>
          </cell>
        </row>
        <row r="318">
          <cell r="E318">
            <v>50035</v>
          </cell>
        </row>
        <row r="319">
          <cell r="E319">
            <v>50041</v>
          </cell>
        </row>
        <row r="320">
          <cell r="E320">
            <v>50133</v>
          </cell>
        </row>
        <row r="321">
          <cell r="E321">
            <v>50136</v>
          </cell>
        </row>
        <row r="322">
          <cell r="E322">
            <v>50164</v>
          </cell>
        </row>
        <row r="323">
          <cell r="E323">
            <v>50185</v>
          </cell>
        </row>
        <row r="324">
          <cell r="E324">
            <v>50283</v>
          </cell>
        </row>
        <row r="325">
          <cell r="E325">
            <v>50399</v>
          </cell>
        </row>
        <row r="326">
          <cell r="E326">
            <v>50402</v>
          </cell>
        </row>
        <row r="327">
          <cell r="E327">
            <v>50406</v>
          </cell>
        </row>
        <row r="328">
          <cell r="E328">
            <v>50518</v>
          </cell>
        </row>
        <row r="329">
          <cell r="E329">
            <v>50521</v>
          </cell>
        </row>
        <row r="330">
          <cell r="E330">
            <v>50528</v>
          </cell>
        </row>
        <row r="331">
          <cell r="E331">
            <v>50556</v>
          </cell>
        </row>
        <row r="332">
          <cell r="E332">
            <v>50647</v>
          </cell>
        </row>
        <row r="333">
          <cell r="E333">
            <v>50766</v>
          </cell>
        </row>
        <row r="334">
          <cell r="E334">
            <v>50767</v>
          </cell>
        </row>
        <row r="335">
          <cell r="E335">
            <v>50773</v>
          </cell>
        </row>
        <row r="336">
          <cell r="E336">
            <v>50868</v>
          </cell>
        </row>
        <row r="337">
          <cell r="E337">
            <v>50871</v>
          </cell>
        </row>
        <row r="338">
          <cell r="E338">
            <v>50892</v>
          </cell>
        </row>
        <row r="339">
          <cell r="E339">
            <v>50920</v>
          </cell>
        </row>
        <row r="340">
          <cell r="E340">
            <v>51011</v>
          </cell>
        </row>
        <row r="341">
          <cell r="E341">
            <v>51130</v>
          </cell>
        </row>
        <row r="342">
          <cell r="E342">
            <v>51131</v>
          </cell>
        </row>
        <row r="343">
          <cell r="E343">
            <v>51137</v>
          </cell>
        </row>
        <row r="344">
          <cell r="E344">
            <v>51225</v>
          </cell>
        </row>
        <row r="345">
          <cell r="E345">
            <v>51228</v>
          </cell>
        </row>
        <row r="346">
          <cell r="E346">
            <v>51263</v>
          </cell>
        </row>
        <row r="347">
          <cell r="E347">
            <v>51284</v>
          </cell>
        </row>
        <row r="348">
          <cell r="E348">
            <v>51375</v>
          </cell>
        </row>
        <row r="349">
          <cell r="E349">
            <v>51495</v>
          </cell>
        </row>
        <row r="350">
          <cell r="E350">
            <v>51496</v>
          </cell>
        </row>
        <row r="351">
          <cell r="E351">
            <v>51502</v>
          </cell>
        </row>
        <row r="352">
          <cell r="E352">
            <v>51610</v>
          </cell>
        </row>
        <row r="353">
          <cell r="E353">
            <v>51613</v>
          </cell>
        </row>
        <row r="354">
          <cell r="E354">
            <v>51627</v>
          </cell>
        </row>
        <row r="355">
          <cell r="E355">
            <v>51648</v>
          </cell>
        </row>
        <row r="356">
          <cell r="E356">
            <v>51739</v>
          </cell>
        </row>
        <row r="357">
          <cell r="E357">
            <v>51860</v>
          </cell>
        </row>
        <row r="358">
          <cell r="E358">
            <v>51861</v>
          </cell>
        </row>
        <row r="359">
          <cell r="E359">
            <v>51867</v>
          </cell>
        </row>
        <row r="360">
          <cell r="E360">
            <v>51960</v>
          </cell>
        </row>
        <row r="361">
          <cell r="E361">
            <v>51963</v>
          </cell>
        </row>
        <row r="362">
          <cell r="E362">
            <v>51991</v>
          </cell>
        </row>
        <row r="363">
          <cell r="E363">
            <v>52012</v>
          </cell>
        </row>
        <row r="364">
          <cell r="E364">
            <v>52103</v>
          </cell>
        </row>
        <row r="365">
          <cell r="E365">
            <v>52225</v>
          </cell>
        </row>
        <row r="366">
          <cell r="E366">
            <v>52226</v>
          </cell>
        </row>
        <row r="367">
          <cell r="E367">
            <v>52232</v>
          </cell>
        </row>
        <row r="368">
          <cell r="E368">
            <v>52317</v>
          </cell>
        </row>
        <row r="369">
          <cell r="E369">
            <v>52320</v>
          </cell>
        </row>
        <row r="370">
          <cell r="E370">
            <v>52355</v>
          </cell>
        </row>
        <row r="371">
          <cell r="E371">
            <v>52376</v>
          </cell>
        </row>
        <row r="372">
          <cell r="E372">
            <v>52474</v>
          </cell>
        </row>
        <row r="373">
          <cell r="E373">
            <v>52590</v>
          </cell>
        </row>
        <row r="374">
          <cell r="E374">
            <v>52593</v>
          </cell>
        </row>
        <row r="375">
          <cell r="E375">
            <v>52597</v>
          </cell>
        </row>
        <row r="376">
          <cell r="E376">
            <v>52702</v>
          </cell>
        </row>
        <row r="377">
          <cell r="E377">
            <v>52705</v>
          </cell>
        </row>
        <row r="378">
          <cell r="E378">
            <v>52719</v>
          </cell>
        </row>
        <row r="379">
          <cell r="E379">
            <v>52747</v>
          </cell>
        </row>
        <row r="380">
          <cell r="E380">
            <v>52838</v>
          </cell>
        </row>
        <row r="381">
          <cell r="E381">
            <v>52957</v>
          </cell>
        </row>
        <row r="382">
          <cell r="E382">
            <v>52958</v>
          </cell>
        </row>
        <row r="383">
          <cell r="E383">
            <v>52964</v>
          </cell>
        </row>
        <row r="384">
          <cell r="E384">
            <v>53059</v>
          </cell>
        </row>
        <row r="385">
          <cell r="E385">
            <v>53062</v>
          </cell>
        </row>
        <row r="386">
          <cell r="E386">
            <v>53083</v>
          </cell>
        </row>
        <row r="387">
          <cell r="E387">
            <v>53111</v>
          </cell>
        </row>
        <row r="388">
          <cell r="E388">
            <v>53202</v>
          </cell>
        </row>
        <row r="389">
          <cell r="E389">
            <v>53321</v>
          </cell>
        </row>
        <row r="390">
          <cell r="E390">
            <v>53322</v>
          </cell>
        </row>
        <row r="391">
          <cell r="E391">
            <v>53328</v>
          </cell>
        </row>
        <row r="392">
          <cell r="E392">
            <v>53409</v>
          </cell>
        </row>
        <row r="393">
          <cell r="E393">
            <v>53412</v>
          </cell>
        </row>
        <row r="394">
          <cell r="E394">
            <v>53454</v>
          </cell>
        </row>
        <row r="395">
          <cell r="E395">
            <v>53475</v>
          </cell>
        </row>
        <row r="396">
          <cell r="E396">
            <v>53566</v>
          </cell>
        </row>
        <row r="397">
          <cell r="E397">
            <v>53686</v>
          </cell>
        </row>
        <row r="398">
          <cell r="E398">
            <v>53687</v>
          </cell>
        </row>
        <row r="399">
          <cell r="E399">
            <v>53693</v>
          </cell>
        </row>
        <row r="400">
          <cell r="E400">
            <v>53794</v>
          </cell>
        </row>
        <row r="401">
          <cell r="E401">
            <v>53797</v>
          </cell>
        </row>
        <row r="402">
          <cell r="E402">
            <v>53818</v>
          </cell>
        </row>
        <row r="403">
          <cell r="E403">
            <v>53839</v>
          </cell>
        </row>
        <row r="404">
          <cell r="E404">
            <v>53930</v>
          </cell>
        </row>
        <row r="405">
          <cell r="E405">
            <v>54051</v>
          </cell>
        </row>
        <row r="406">
          <cell r="E406">
            <v>54052</v>
          </cell>
        </row>
        <row r="407">
          <cell r="E407">
            <v>54058</v>
          </cell>
        </row>
        <row r="408">
          <cell r="E408">
            <v>54151</v>
          </cell>
        </row>
        <row r="409">
          <cell r="E409">
            <v>54154</v>
          </cell>
        </row>
        <row r="410">
          <cell r="E410">
            <v>54182</v>
          </cell>
        </row>
        <row r="411">
          <cell r="E411">
            <v>54203</v>
          </cell>
        </row>
        <row r="412">
          <cell r="E412">
            <v>54301</v>
          </cell>
        </row>
        <row r="413">
          <cell r="E413">
            <v>54417</v>
          </cell>
        </row>
        <row r="414">
          <cell r="E414">
            <v>54420</v>
          </cell>
        </row>
        <row r="415">
          <cell r="E415">
            <v>54424</v>
          </cell>
        </row>
        <row r="416">
          <cell r="E416">
            <v>54529</v>
          </cell>
        </row>
        <row r="417">
          <cell r="E417">
            <v>54532</v>
          </cell>
        </row>
        <row r="418">
          <cell r="E418">
            <v>54546</v>
          </cell>
        </row>
        <row r="419">
          <cell r="E419">
            <v>54574</v>
          </cell>
        </row>
        <row r="420">
          <cell r="E420">
            <v>54665</v>
          </cell>
        </row>
        <row r="421">
          <cell r="E421">
            <v>54784</v>
          </cell>
        </row>
        <row r="422">
          <cell r="E422">
            <v>54785</v>
          </cell>
        </row>
        <row r="423">
          <cell r="E423">
            <v>54791</v>
          </cell>
        </row>
        <row r="424">
          <cell r="E424">
            <v>54886</v>
          </cell>
        </row>
        <row r="425">
          <cell r="E425">
            <v>54889</v>
          </cell>
        </row>
        <row r="426">
          <cell r="E426">
            <v>54910</v>
          </cell>
        </row>
        <row r="427">
          <cell r="E427">
            <v>54938</v>
          </cell>
        </row>
        <row r="428">
          <cell r="E428">
            <v>55029</v>
          </cell>
        </row>
        <row r="429">
          <cell r="E429">
            <v>55148</v>
          </cell>
        </row>
        <row r="430">
          <cell r="E430">
            <v>55149</v>
          </cell>
        </row>
        <row r="431">
          <cell r="E431">
            <v>55155</v>
          </cell>
        </row>
        <row r="432">
          <cell r="E432">
            <v>55243</v>
          </cell>
        </row>
        <row r="433">
          <cell r="E433">
            <v>55246</v>
          </cell>
        </row>
        <row r="434">
          <cell r="E434">
            <v>55274</v>
          </cell>
        </row>
        <row r="435">
          <cell r="E435">
            <v>55302</v>
          </cell>
        </row>
        <row r="436">
          <cell r="E436">
            <v>55393</v>
          </cell>
        </row>
        <row r="437">
          <cell r="E437">
            <v>55512</v>
          </cell>
        </row>
        <row r="438">
          <cell r="E438">
            <v>55513</v>
          </cell>
        </row>
        <row r="439">
          <cell r="E439">
            <v>55519</v>
          </cell>
        </row>
        <row r="440">
          <cell r="E440">
            <v>55628</v>
          </cell>
        </row>
        <row r="441">
          <cell r="E441">
            <v>55631</v>
          </cell>
        </row>
        <row r="442">
          <cell r="E442">
            <v>55645</v>
          </cell>
        </row>
        <row r="443">
          <cell r="E443">
            <v>55666</v>
          </cell>
        </row>
        <row r="444">
          <cell r="E444">
            <v>55757</v>
          </cell>
        </row>
        <row r="445">
          <cell r="E445">
            <v>55878</v>
          </cell>
        </row>
        <row r="446">
          <cell r="E446">
            <v>55879</v>
          </cell>
        </row>
        <row r="447">
          <cell r="E447">
            <v>55885</v>
          </cell>
        </row>
        <row r="448">
          <cell r="E448">
            <v>55978</v>
          </cell>
        </row>
        <row r="449">
          <cell r="E449">
            <v>55981</v>
          </cell>
        </row>
        <row r="450">
          <cell r="E450">
            <v>56009</v>
          </cell>
        </row>
        <row r="451">
          <cell r="E451">
            <v>56030</v>
          </cell>
        </row>
        <row r="452">
          <cell r="E452">
            <v>56121</v>
          </cell>
        </row>
        <row r="453">
          <cell r="E453">
            <v>56243</v>
          </cell>
        </row>
        <row r="454">
          <cell r="E454">
            <v>56244</v>
          </cell>
        </row>
        <row r="455">
          <cell r="E455">
            <v>56250</v>
          </cell>
        </row>
        <row r="456">
          <cell r="E456">
            <v>56335</v>
          </cell>
        </row>
        <row r="457">
          <cell r="E457">
            <v>56338</v>
          </cell>
        </row>
        <row r="458">
          <cell r="E458">
            <v>56373</v>
          </cell>
        </row>
        <row r="459">
          <cell r="E459">
            <v>56394</v>
          </cell>
        </row>
        <row r="460">
          <cell r="E460">
            <v>56492</v>
          </cell>
        </row>
        <row r="461">
          <cell r="E461">
            <v>56608</v>
          </cell>
        </row>
        <row r="462">
          <cell r="E462">
            <v>56611</v>
          </cell>
        </row>
        <row r="463">
          <cell r="E463">
            <v>56615</v>
          </cell>
        </row>
        <row r="464">
          <cell r="E464">
            <v>56720</v>
          </cell>
        </row>
        <row r="465">
          <cell r="E465">
            <v>56723</v>
          </cell>
        </row>
        <row r="466">
          <cell r="E466">
            <v>56737</v>
          </cell>
        </row>
        <row r="467">
          <cell r="E467">
            <v>56765</v>
          </cell>
        </row>
        <row r="468">
          <cell r="E468">
            <v>56856</v>
          </cell>
        </row>
        <row r="469">
          <cell r="E469">
            <v>56975</v>
          </cell>
        </row>
        <row r="470">
          <cell r="E470">
            <v>56976</v>
          </cell>
        </row>
        <row r="471">
          <cell r="E471">
            <v>56982</v>
          </cell>
        </row>
        <row r="472">
          <cell r="E472">
            <v>57070</v>
          </cell>
        </row>
        <row r="473">
          <cell r="E473">
            <v>57073</v>
          </cell>
        </row>
        <row r="474">
          <cell r="E474">
            <v>57101</v>
          </cell>
        </row>
        <row r="475">
          <cell r="E475">
            <v>57129</v>
          </cell>
        </row>
        <row r="476">
          <cell r="E476">
            <v>57220</v>
          </cell>
        </row>
        <row r="477">
          <cell r="E477">
            <v>57339</v>
          </cell>
        </row>
        <row r="478">
          <cell r="E478">
            <v>57340</v>
          </cell>
        </row>
        <row r="479">
          <cell r="E479">
            <v>57346</v>
          </cell>
        </row>
        <row r="480">
          <cell r="E480">
            <v>57455</v>
          </cell>
        </row>
        <row r="481">
          <cell r="E481">
            <v>57458</v>
          </cell>
        </row>
        <row r="482">
          <cell r="E482">
            <v>57472</v>
          </cell>
        </row>
        <row r="483">
          <cell r="E483">
            <v>57493</v>
          </cell>
        </row>
        <row r="484">
          <cell r="E484">
            <v>57584</v>
          </cell>
        </row>
        <row r="485">
          <cell r="E485">
            <v>57704</v>
          </cell>
        </row>
        <row r="486">
          <cell r="E486">
            <v>57705</v>
          </cell>
        </row>
        <row r="487">
          <cell r="E487">
            <v>57711</v>
          </cell>
        </row>
        <row r="488">
          <cell r="E488">
            <v>57812</v>
          </cell>
        </row>
        <row r="489">
          <cell r="E489">
            <v>57815</v>
          </cell>
        </row>
        <row r="490">
          <cell r="E490">
            <v>57836</v>
          </cell>
        </row>
        <row r="491">
          <cell r="E491">
            <v>57857</v>
          </cell>
        </row>
        <row r="492">
          <cell r="E492">
            <v>57948</v>
          </cell>
        </row>
        <row r="493">
          <cell r="E493">
            <v>58069</v>
          </cell>
        </row>
        <row r="494">
          <cell r="E494">
            <v>58070</v>
          </cell>
        </row>
        <row r="495">
          <cell r="E495">
            <v>58076</v>
          </cell>
        </row>
        <row r="496">
          <cell r="E496">
            <v>58162</v>
          </cell>
        </row>
        <row r="497">
          <cell r="E497">
            <v>58165</v>
          </cell>
        </row>
        <row r="498">
          <cell r="E498">
            <v>58200</v>
          </cell>
        </row>
        <row r="499">
          <cell r="E499">
            <v>58221</v>
          </cell>
        </row>
        <row r="500">
          <cell r="E500">
            <v>58312</v>
          </cell>
        </row>
        <row r="501">
          <cell r="E501">
            <v>58434</v>
          </cell>
        </row>
        <row r="502">
          <cell r="E502">
            <v>58435</v>
          </cell>
        </row>
        <row r="503">
          <cell r="E503">
            <v>58441</v>
          </cell>
        </row>
        <row r="504">
          <cell r="E504">
            <v>58547</v>
          </cell>
        </row>
        <row r="505">
          <cell r="E505">
            <v>58550</v>
          </cell>
        </row>
        <row r="506">
          <cell r="E506">
            <v>58564</v>
          </cell>
        </row>
        <row r="507">
          <cell r="E507">
            <v>58592</v>
          </cell>
        </row>
        <row r="508">
          <cell r="E508">
            <v>58683</v>
          </cell>
        </row>
        <row r="509">
          <cell r="E509">
            <v>58802</v>
          </cell>
        </row>
        <row r="510">
          <cell r="E510">
            <v>58803</v>
          </cell>
        </row>
        <row r="511">
          <cell r="E511">
            <v>58809</v>
          </cell>
        </row>
        <row r="512">
          <cell r="E512">
            <v>58904</v>
          </cell>
        </row>
        <row r="513">
          <cell r="E513">
            <v>58907</v>
          </cell>
        </row>
        <row r="514">
          <cell r="E514">
            <v>58928</v>
          </cell>
        </row>
        <row r="515">
          <cell r="E515">
            <v>58956</v>
          </cell>
        </row>
        <row r="516">
          <cell r="E516">
            <v>59047</v>
          </cell>
        </row>
        <row r="517">
          <cell r="E517">
            <v>59166</v>
          </cell>
        </row>
        <row r="518">
          <cell r="E518">
            <v>59167</v>
          </cell>
        </row>
        <row r="519">
          <cell r="E519">
            <v>59173</v>
          </cell>
        </row>
        <row r="520">
          <cell r="E520">
            <v>59254</v>
          </cell>
        </row>
        <row r="521">
          <cell r="E521">
            <v>59257</v>
          </cell>
        </row>
        <row r="522">
          <cell r="E522">
            <v>59292</v>
          </cell>
        </row>
        <row r="523">
          <cell r="E523">
            <v>59320</v>
          </cell>
        </row>
        <row r="524">
          <cell r="E524">
            <v>59411</v>
          </cell>
        </row>
        <row r="525">
          <cell r="E525">
            <v>59530</v>
          </cell>
        </row>
        <row r="526">
          <cell r="E526">
            <v>59531</v>
          </cell>
        </row>
        <row r="527">
          <cell r="E527">
            <v>59537</v>
          </cell>
        </row>
        <row r="528">
          <cell r="E528">
            <v>59639</v>
          </cell>
        </row>
        <row r="529">
          <cell r="E529">
            <v>59642</v>
          </cell>
        </row>
        <row r="530">
          <cell r="E530">
            <v>59663</v>
          </cell>
        </row>
        <row r="531">
          <cell r="E531">
            <v>59684</v>
          </cell>
        </row>
        <row r="532">
          <cell r="E532">
            <v>59775</v>
          </cell>
        </row>
        <row r="533">
          <cell r="E533">
            <v>59895</v>
          </cell>
        </row>
        <row r="534">
          <cell r="E534">
            <v>59896</v>
          </cell>
        </row>
        <row r="535">
          <cell r="E535">
            <v>59902</v>
          </cell>
        </row>
        <row r="536">
          <cell r="E536">
            <v>59996</v>
          </cell>
        </row>
        <row r="537">
          <cell r="E537">
            <v>59999</v>
          </cell>
        </row>
        <row r="538">
          <cell r="E538">
            <v>60027</v>
          </cell>
        </row>
        <row r="539">
          <cell r="E539">
            <v>60048</v>
          </cell>
        </row>
        <row r="540">
          <cell r="E540">
            <v>60139</v>
          </cell>
        </row>
        <row r="541">
          <cell r="E541">
            <v>60261</v>
          </cell>
        </row>
        <row r="542">
          <cell r="E542">
            <v>60262</v>
          </cell>
        </row>
        <row r="543">
          <cell r="E543">
            <v>60268</v>
          </cell>
        </row>
        <row r="544">
          <cell r="E544">
            <v>60353</v>
          </cell>
        </row>
        <row r="545">
          <cell r="E545">
            <v>60356</v>
          </cell>
        </row>
        <row r="546">
          <cell r="E546">
            <v>60391</v>
          </cell>
        </row>
        <row r="547">
          <cell r="E547">
            <v>60412</v>
          </cell>
        </row>
        <row r="548">
          <cell r="E548">
            <v>60510</v>
          </cell>
        </row>
        <row r="549">
          <cell r="E549">
            <v>60626</v>
          </cell>
        </row>
        <row r="550">
          <cell r="E550">
            <v>60629</v>
          </cell>
        </row>
        <row r="551">
          <cell r="E551">
            <v>60633</v>
          </cell>
        </row>
        <row r="552">
          <cell r="E552">
            <v>60731</v>
          </cell>
        </row>
        <row r="553">
          <cell r="E553">
            <v>60734</v>
          </cell>
        </row>
        <row r="554">
          <cell r="E554">
            <v>60755</v>
          </cell>
        </row>
        <row r="555">
          <cell r="E555">
            <v>60783</v>
          </cell>
        </row>
        <row r="556">
          <cell r="E556">
            <v>60874</v>
          </cell>
        </row>
        <row r="557">
          <cell r="E557">
            <v>60993</v>
          </cell>
        </row>
        <row r="558">
          <cell r="E558">
            <v>60994</v>
          </cell>
        </row>
        <row r="559">
          <cell r="E559">
            <v>61000</v>
          </cell>
        </row>
        <row r="560">
          <cell r="E560">
            <v>61088</v>
          </cell>
        </row>
        <row r="561">
          <cell r="E561">
            <v>61091</v>
          </cell>
        </row>
        <row r="562">
          <cell r="E562">
            <v>61119</v>
          </cell>
        </row>
        <row r="563">
          <cell r="E563">
            <v>61147</v>
          </cell>
        </row>
        <row r="564">
          <cell r="E564">
            <v>61238</v>
          </cell>
        </row>
        <row r="565">
          <cell r="E565">
            <v>61357</v>
          </cell>
        </row>
        <row r="566">
          <cell r="E566">
            <v>61358</v>
          </cell>
        </row>
        <row r="567">
          <cell r="E567">
            <v>61364</v>
          </cell>
        </row>
        <row r="568">
          <cell r="E568">
            <v>61473</v>
          </cell>
        </row>
        <row r="569">
          <cell r="E569">
            <v>61476</v>
          </cell>
        </row>
        <row r="570">
          <cell r="E570">
            <v>61490</v>
          </cell>
        </row>
        <row r="571">
          <cell r="E571">
            <v>61511</v>
          </cell>
        </row>
        <row r="572">
          <cell r="E572">
            <v>61602</v>
          </cell>
        </row>
        <row r="573">
          <cell r="E573">
            <v>61722</v>
          </cell>
        </row>
        <row r="574">
          <cell r="E574">
            <v>61723</v>
          </cell>
        </row>
        <row r="575">
          <cell r="E575">
            <v>61729</v>
          </cell>
        </row>
        <row r="576">
          <cell r="E576">
            <v>61830</v>
          </cell>
        </row>
        <row r="577">
          <cell r="E577">
            <v>61833</v>
          </cell>
        </row>
        <row r="578">
          <cell r="E578">
            <v>61854</v>
          </cell>
        </row>
        <row r="579">
          <cell r="E579">
            <v>61875</v>
          </cell>
        </row>
        <row r="580">
          <cell r="E580">
            <v>61966</v>
          </cell>
        </row>
        <row r="581">
          <cell r="E581">
            <v>62087</v>
          </cell>
        </row>
        <row r="582">
          <cell r="E582">
            <v>62088</v>
          </cell>
        </row>
        <row r="583">
          <cell r="E583">
            <v>62094</v>
          </cell>
        </row>
        <row r="584">
          <cell r="E584">
            <v>62180</v>
          </cell>
        </row>
        <row r="585">
          <cell r="E585">
            <v>62183</v>
          </cell>
        </row>
        <row r="586">
          <cell r="E586">
            <v>62218</v>
          </cell>
        </row>
        <row r="587">
          <cell r="E587">
            <v>62239</v>
          </cell>
        </row>
        <row r="588">
          <cell r="E588">
            <v>62330</v>
          </cell>
        </row>
        <row r="589">
          <cell r="E589">
            <v>62452</v>
          </cell>
        </row>
        <row r="590">
          <cell r="E590">
            <v>62453</v>
          </cell>
        </row>
        <row r="591">
          <cell r="E591">
            <v>62459</v>
          </cell>
        </row>
        <row r="592">
          <cell r="E592">
            <v>62565</v>
          </cell>
        </row>
        <row r="593">
          <cell r="E593">
            <v>62568</v>
          </cell>
        </row>
        <row r="594">
          <cell r="E594">
            <v>62582</v>
          </cell>
        </row>
        <row r="595">
          <cell r="E595">
            <v>62603</v>
          </cell>
        </row>
        <row r="596">
          <cell r="E596">
            <v>62701</v>
          </cell>
        </row>
        <row r="597">
          <cell r="E597">
            <v>62817</v>
          </cell>
        </row>
        <row r="598">
          <cell r="E598">
            <v>62820</v>
          </cell>
        </row>
        <row r="599">
          <cell r="E599">
            <v>62824</v>
          </cell>
        </row>
        <row r="600">
          <cell r="E600">
            <v>62922</v>
          </cell>
        </row>
        <row r="601">
          <cell r="E601">
            <v>62925</v>
          </cell>
        </row>
        <row r="602">
          <cell r="E602">
            <v>62946</v>
          </cell>
        </row>
        <row r="603">
          <cell r="E603">
            <v>62974</v>
          </cell>
        </row>
        <row r="604">
          <cell r="E604">
            <v>63065</v>
          </cell>
        </row>
        <row r="605">
          <cell r="E605">
            <v>63184</v>
          </cell>
        </row>
        <row r="606">
          <cell r="E606">
            <v>63185</v>
          </cell>
        </row>
        <row r="607">
          <cell r="E607">
            <v>63191</v>
          </cell>
        </row>
        <row r="608">
          <cell r="E608">
            <v>63272</v>
          </cell>
        </row>
        <row r="609">
          <cell r="E609">
            <v>63275</v>
          </cell>
        </row>
        <row r="610">
          <cell r="E610">
            <v>63310</v>
          </cell>
        </row>
        <row r="611">
          <cell r="E611">
            <v>63338</v>
          </cell>
        </row>
        <row r="612">
          <cell r="E612">
            <v>63429</v>
          </cell>
        </row>
        <row r="613">
          <cell r="E613">
            <v>63548</v>
          </cell>
        </row>
        <row r="614">
          <cell r="E614">
            <v>63549</v>
          </cell>
        </row>
        <row r="615">
          <cell r="E615">
            <v>63555</v>
          </cell>
        </row>
        <row r="616">
          <cell r="E616">
            <v>63657</v>
          </cell>
        </row>
        <row r="617">
          <cell r="E617">
            <v>63660</v>
          </cell>
        </row>
        <row r="618">
          <cell r="E618">
            <v>63681</v>
          </cell>
        </row>
        <row r="619">
          <cell r="E619">
            <v>63702</v>
          </cell>
        </row>
        <row r="620">
          <cell r="E620">
            <v>63793</v>
          </cell>
        </row>
        <row r="621">
          <cell r="E621">
            <v>63913</v>
          </cell>
        </row>
        <row r="622">
          <cell r="E622">
            <v>63914</v>
          </cell>
        </row>
        <row r="623">
          <cell r="E623">
            <v>63920</v>
          </cell>
        </row>
        <row r="624">
          <cell r="E624">
            <v>64014</v>
          </cell>
        </row>
        <row r="625">
          <cell r="E625">
            <v>64017</v>
          </cell>
        </row>
        <row r="626">
          <cell r="E626">
            <v>64045</v>
          </cell>
        </row>
        <row r="627">
          <cell r="E627">
            <v>64066</v>
          </cell>
        </row>
        <row r="628">
          <cell r="E628">
            <v>64157</v>
          </cell>
        </row>
        <row r="629">
          <cell r="E629">
            <v>64278</v>
          </cell>
        </row>
        <row r="630">
          <cell r="E630">
            <v>64279</v>
          </cell>
        </row>
        <row r="631">
          <cell r="E631">
            <v>64285</v>
          </cell>
        </row>
        <row r="632">
          <cell r="E632">
            <v>64392</v>
          </cell>
        </row>
        <row r="633">
          <cell r="E633">
            <v>64395</v>
          </cell>
        </row>
        <row r="634">
          <cell r="E634">
            <v>64409</v>
          </cell>
        </row>
        <row r="635">
          <cell r="E635">
            <v>64430</v>
          </cell>
        </row>
        <row r="636">
          <cell r="E636">
            <v>64528</v>
          </cell>
        </row>
        <row r="637">
          <cell r="E637">
            <v>64644</v>
          </cell>
        </row>
        <row r="638">
          <cell r="E638">
            <v>64647</v>
          </cell>
        </row>
        <row r="639">
          <cell r="E639">
            <v>64651</v>
          </cell>
        </row>
        <row r="640">
          <cell r="E640">
            <v>64749</v>
          </cell>
        </row>
        <row r="641">
          <cell r="E641">
            <v>64752</v>
          </cell>
        </row>
        <row r="642">
          <cell r="E642">
            <v>64773</v>
          </cell>
        </row>
        <row r="643">
          <cell r="E643">
            <v>64801</v>
          </cell>
        </row>
        <row r="644">
          <cell r="E644">
            <v>64892</v>
          </cell>
        </row>
        <row r="645">
          <cell r="E645">
            <v>65011</v>
          </cell>
        </row>
        <row r="646">
          <cell r="E646">
            <v>65012</v>
          </cell>
        </row>
        <row r="647">
          <cell r="E647">
            <v>65018</v>
          </cell>
        </row>
        <row r="648">
          <cell r="E648">
            <v>65106</v>
          </cell>
        </row>
        <row r="649">
          <cell r="E649">
            <v>65109</v>
          </cell>
        </row>
        <row r="650">
          <cell r="E650">
            <v>65137</v>
          </cell>
        </row>
        <row r="651">
          <cell r="E651">
            <v>65165</v>
          </cell>
        </row>
        <row r="652">
          <cell r="E652">
            <v>65256</v>
          </cell>
        </row>
        <row r="653">
          <cell r="E653">
            <v>65375</v>
          </cell>
        </row>
        <row r="654">
          <cell r="E654">
            <v>65376</v>
          </cell>
        </row>
        <row r="655">
          <cell r="E655">
            <v>65382</v>
          </cell>
        </row>
        <row r="656">
          <cell r="E656">
            <v>65491</v>
          </cell>
        </row>
        <row r="657">
          <cell r="E657">
            <v>65494</v>
          </cell>
        </row>
        <row r="658">
          <cell r="E658">
            <v>65501</v>
          </cell>
        </row>
        <row r="659">
          <cell r="E659">
            <v>65529</v>
          </cell>
        </row>
        <row r="660">
          <cell r="E660">
            <v>65620</v>
          </cell>
        </row>
        <row r="661">
          <cell r="E661">
            <v>65739</v>
          </cell>
        </row>
        <row r="662">
          <cell r="E662">
            <v>65740</v>
          </cell>
        </row>
        <row r="663">
          <cell r="E663">
            <v>65746</v>
          </cell>
        </row>
        <row r="664">
          <cell r="E664">
            <v>65841</v>
          </cell>
        </row>
        <row r="665">
          <cell r="E665">
            <v>65844</v>
          </cell>
        </row>
        <row r="666">
          <cell r="E666">
            <v>65872</v>
          </cell>
        </row>
        <row r="667">
          <cell r="E667">
            <v>65893</v>
          </cell>
        </row>
        <row r="668">
          <cell r="E668">
            <v>65984</v>
          </cell>
        </row>
        <row r="669">
          <cell r="E669">
            <v>66105</v>
          </cell>
        </row>
        <row r="670">
          <cell r="E670">
            <v>66106</v>
          </cell>
        </row>
        <row r="671">
          <cell r="E671">
            <v>66112</v>
          </cell>
        </row>
        <row r="672">
          <cell r="E672">
            <v>66198</v>
          </cell>
        </row>
        <row r="673">
          <cell r="E673">
            <v>66201</v>
          </cell>
        </row>
        <row r="674">
          <cell r="E674">
            <v>66236</v>
          </cell>
        </row>
        <row r="675">
          <cell r="E675">
            <v>66257</v>
          </cell>
        </row>
        <row r="676">
          <cell r="E676">
            <v>66348</v>
          </cell>
        </row>
        <row r="677">
          <cell r="E677">
            <v>66470</v>
          </cell>
        </row>
        <row r="678">
          <cell r="E678">
            <v>66471</v>
          </cell>
        </row>
        <row r="679">
          <cell r="E679">
            <v>66477</v>
          </cell>
        </row>
        <row r="680">
          <cell r="E680">
            <v>66583</v>
          </cell>
        </row>
        <row r="681">
          <cell r="E681">
            <v>66586</v>
          </cell>
        </row>
        <row r="682">
          <cell r="E682">
            <v>66600</v>
          </cell>
        </row>
        <row r="683">
          <cell r="E683">
            <v>66621</v>
          </cell>
        </row>
        <row r="684">
          <cell r="E684">
            <v>66719</v>
          </cell>
        </row>
        <row r="685">
          <cell r="E685">
            <v>66835</v>
          </cell>
        </row>
        <row r="686">
          <cell r="E686">
            <v>66838</v>
          </cell>
        </row>
        <row r="687">
          <cell r="E687">
            <v>66842</v>
          </cell>
        </row>
        <row r="688">
          <cell r="E688">
            <v>66933</v>
          </cell>
        </row>
        <row r="689">
          <cell r="E689">
            <v>66936</v>
          </cell>
        </row>
        <row r="690">
          <cell r="E690">
            <v>66964</v>
          </cell>
        </row>
        <row r="691">
          <cell r="E691">
            <v>66992</v>
          </cell>
        </row>
        <row r="692">
          <cell r="E692">
            <v>67083</v>
          </cell>
        </row>
        <row r="693">
          <cell r="E693">
            <v>67202</v>
          </cell>
        </row>
        <row r="694">
          <cell r="E694">
            <v>67203</v>
          </cell>
        </row>
        <row r="695">
          <cell r="E695">
            <v>67209</v>
          </cell>
        </row>
        <row r="696">
          <cell r="E696">
            <v>67290</v>
          </cell>
        </row>
        <row r="697">
          <cell r="E697">
            <v>67293</v>
          </cell>
        </row>
        <row r="698">
          <cell r="E698">
            <v>67328</v>
          </cell>
        </row>
        <row r="699">
          <cell r="E699">
            <v>67356</v>
          </cell>
        </row>
        <row r="700">
          <cell r="E700">
            <v>67447</v>
          </cell>
        </row>
        <row r="701">
          <cell r="E701">
            <v>67566</v>
          </cell>
        </row>
        <row r="702">
          <cell r="E702">
            <v>67567</v>
          </cell>
        </row>
        <row r="703">
          <cell r="E703">
            <v>67573</v>
          </cell>
        </row>
        <row r="704">
          <cell r="E704">
            <v>67675</v>
          </cell>
        </row>
        <row r="705">
          <cell r="E705">
            <v>67678</v>
          </cell>
        </row>
        <row r="706">
          <cell r="E706">
            <v>67699</v>
          </cell>
        </row>
        <row r="707">
          <cell r="E707">
            <v>67720</v>
          </cell>
        </row>
        <row r="708">
          <cell r="E708">
            <v>67811</v>
          </cell>
        </row>
        <row r="709">
          <cell r="E709">
            <v>67931</v>
          </cell>
        </row>
        <row r="710">
          <cell r="E710">
            <v>67932</v>
          </cell>
        </row>
        <row r="711">
          <cell r="E711">
            <v>67938</v>
          </cell>
        </row>
        <row r="712">
          <cell r="E712">
            <v>68025</v>
          </cell>
        </row>
        <row r="713">
          <cell r="E713">
            <v>68028</v>
          </cell>
        </row>
        <row r="714">
          <cell r="E714">
            <v>68063</v>
          </cell>
        </row>
        <row r="715">
          <cell r="E715">
            <v>68084</v>
          </cell>
        </row>
        <row r="716">
          <cell r="E716">
            <v>68175</v>
          </cell>
        </row>
        <row r="717">
          <cell r="E717">
            <v>68296</v>
          </cell>
        </row>
        <row r="718">
          <cell r="E718">
            <v>68297</v>
          </cell>
        </row>
        <row r="719">
          <cell r="E719">
            <v>68303</v>
          </cell>
        </row>
        <row r="720">
          <cell r="E720">
            <v>68410</v>
          </cell>
        </row>
        <row r="721">
          <cell r="E721">
            <v>68413</v>
          </cell>
        </row>
        <row r="722">
          <cell r="E722">
            <v>68427</v>
          </cell>
        </row>
        <row r="723">
          <cell r="E723">
            <v>68448</v>
          </cell>
        </row>
        <row r="724">
          <cell r="E724">
            <v>68539</v>
          </cell>
        </row>
        <row r="725">
          <cell r="E725">
            <v>68661</v>
          </cell>
        </row>
        <row r="726">
          <cell r="E726">
            <v>68662</v>
          </cell>
        </row>
        <row r="727">
          <cell r="E727">
            <v>68668</v>
          </cell>
        </row>
        <row r="728">
          <cell r="E728">
            <v>68767</v>
          </cell>
        </row>
        <row r="729">
          <cell r="E729">
            <v>68770</v>
          </cell>
        </row>
        <row r="730">
          <cell r="E730">
            <v>68791</v>
          </cell>
        </row>
        <row r="731">
          <cell r="E731">
            <v>68819</v>
          </cell>
        </row>
        <row r="732">
          <cell r="E732">
            <v>68910</v>
          </cell>
        </row>
        <row r="733">
          <cell r="E733">
            <v>69029</v>
          </cell>
        </row>
        <row r="734">
          <cell r="E734">
            <v>69030</v>
          </cell>
        </row>
        <row r="735">
          <cell r="E735">
            <v>69036</v>
          </cell>
        </row>
        <row r="736">
          <cell r="E736">
            <v>69124</v>
          </cell>
        </row>
        <row r="737">
          <cell r="E737">
            <v>69127</v>
          </cell>
        </row>
        <row r="738">
          <cell r="E738">
            <v>69155</v>
          </cell>
        </row>
        <row r="739">
          <cell r="E739">
            <v>69183</v>
          </cell>
        </row>
        <row r="740">
          <cell r="E740">
            <v>69274</v>
          </cell>
        </row>
        <row r="741">
          <cell r="E741">
            <v>69393</v>
          </cell>
        </row>
        <row r="742">
          <cell r="E742">
            <v>69394</v>
          </cell>
        </row>
        <row r="743">
          <cell r="E743">
            <v>69400</v>
          </cell>
        </row>
        <row r="744">
          <cell r="E744">
            <v>69502</v>
          </cell>
        </row>
        <row r="745">
          <cell r="E745">
            <v>69505</v>
          </cell>
        </row>
        <row r="746">
          <cell r="E746">
            <v>69519</v>
          </cell>
        </row>
        <row r="747">
          <cell r="E747">
            <v>69547</v>
          </cell>
        </row>
        <row r="748">
          <cell r="E748">
            <v>69638</v>
          </cell>
        </row>
        <row r="749">
          <cell r="E749">
            <v>69757</v>
          </cell>
        </row>
        <row r="750">
          <cell r="E750">
            <v>69758</v>
          </cell>
        </row>
        <row r="751">
          <cell r="E751">
            <v>69764</v>
          </cell>
        </row>
        <row r="752">
          <cell r="E752">
            <v>69859</v>
          </cell>
        </row>
        <row r="753">
          <cell r="E753">
            <v>69862</v>
          </cell>
        </row>
        <row r="754">
          <cell r="E754">
            <v>69890</v>
          </cell>
        </row>
        <row r="755">
          <cell r="E755">
            <v>69911</v>
          </cell>
        </row>
        <row r="756">
          <cell r="E756">
            <v>70002</v>
          </cell>
        </row>
        <row r="757">
          <cell r="E757">
            <v>70122</v>
          </cell>
        </row>
        <row r="758">
          <cell r="E758">
            <v>70123</v>
          </cell>
        </row>
        <row r="759">
          <cell r="E759">
            <v>70129</v>
          </cell>
        </row>
        <row r="760">
          <cell r="E760">
            <v>70216</v>
          </cell>
        </row>
        <row r="761">
          <cell r="E761">
            <v>70219</v>
          </cell>
        </row>
        <row r="762">
          <cell r="E762">
            <v>70254</v>
          </cell>
        </row>
        <row r="763">
          <cell r="E763">
            <v>70275</v>
          </cell>
        </row>
        <row r="764">
          <cell r="E764">
            <v>70366</v>
          </cell>
        </row>
        <row r="765">
          <cell r="E765">
            <v>70488</v>
          </cell>
        </row>
        <row r="766">
          <cell r="E766">
            <v>70489</v>
          </cell>
        </row>
        <row r="767">
          <cell r="E767">
            <v>70495</v>
          </cell>
        </row>
        <row r="768">
          <cell r="E768">
            <v>70594</v>
          </cell>
        </row>
        <row r="769">
          <cell r="E769">
            <v>70597</v>
          </cell>
        </row>
        <row r="770">
          <cell r="E770">
            <v>70618</v>
          </cell>
        </row>
        <row r="771">
          <cell r="E771">
            <v>70639</v>
          </cell>
        </row>
        <row r="772">
          <cell r="E772">
            <v>70737</v>
          </cell>
        </row>
        <row r="773">
          <cell r="E773">
            <v>70853</v>
          </cell>
        </row>
        <row r="774">
          <cell r="E774">
            <v>70856</v>
          </cell>
        </row>
        <row r="775">
          <cell r="E775">
            <v>70860</v>
          </cell>
        </row>
        <row r="776">
          <cell r="E776">
            <v>70951</v>
          </cell>
        </row>
        <row r="777">
          <cell r="E777">
            <v>70954</v>
          </cell>
        </row>
        <row r="778">
          <cell r="E778">
            <v>70982</v>
          </cell>
        </row>
        <row r="779">
          <cell r="E779">
            <v>71010</v>
          </cell>
        </row>
        <row r="780">
          <cell r="E780">
            <v>71101</v>
          </cell>
        </row>
        <row r="781">
          <cell r="E781">
            <v>71220</v>
          </cell>
        </row>
        <row r="782">
          <cell r="E782">
            <v>71221</v>
          </cell>
        </row>
        <row r="783">
          <cell r="E783">
            <v>71227</v>
          </cell>
        </row>
        <row r="784">
          <cell r="E784">
            <v>71336</v>
          </cell>
        </row>
        <row r="785">
          <cell r="E785">
            <v>71339</v>
          </cell>
        </row>
        <row r="786">
          <cell r="E786">
            <v>71346</v>
          </cell>
        </row>
        <row r="787">
          <cell r="E787">
            <v>71374</v>
          </cell>
        </row>
        <row r="788">
          <cell r="E788">
            <v>71465</v>
          </cell>
        </row>
        <row r="789">
          <cell r="E789">
            <v>71584</v>
          </cell>
        </row>
        <row r="790">
          <cell r="E790">
            <v>71585</v>
          </cell>
        </row>
        <row r="791">
          <cell r="E791">
            <v>71591</v>
          </cell>
        </row>
        <row r="792">
          <cell r="E792">
            <v>71693</v>
          </cell>
        </row>
        <row r="793">
          <cell r="E793">
            <v>71696</v>
          </cell>
        </row>
        <row r="794">
          <cell r="E794">
            <v>71717</v>
          </cell>
        </row>
        <row r="795">
          <cell r="E795">
            <v>71738</v>
          </cell>
        </row>
        <row r="796">
          <cell r="E796">
            <v>71829</v>
          </cell>
        </row>
        <row r="797">
          <cell r="E797">
            <v>71949</v>
          </cell>
        </row>
        <row r="798">
          <cell r="E798">
            <v>71950</v>
          </cell>
        </row>
        <row r="799">
          <cell r="E799">
            <v>71956</v>
          </cell>
        </row>
        <row r="800">
          <cell r="E800">
            <v>72043</v>
          </cell>
        </row>
        <row r="801">
          <cell r="E801">
            <v>72046</v>
          </cell>
        </row>
        <row r="802">
          <cell r="E802">
            <v>72081</v>
          </cell>
        </row>
        <row r="803">
          <cell r="E803">
            <v>72102</v>
          </cell>
        </row>
        <row r="804">
          <cell r="E804">
            <v>72193</v>
          </cell>
        </row>
        <row r="805">
          <cell r="E805">
            <v>72314</v>
          </cell>
        </row>
        <row r="806">
          <cell r="E806">
            <v>72315</v>
          </cell>
        </row>
        <row r="807">
          <cell r="E807">
            <v>72321</v>
          </cell>
        </row>
        <row r="808">
          <cell r="E808">
            <v>72428</v>
          </cell>
        </row>
        <row r="809">
          <cell r="E809">
            <v>72431</v>
          </cell>
        </row>
        <row r="810">
          <cell r="E810">
            <v>72445</v>
          </cell>
        </row>
        <row r="811">
          <cell r="E811">
            <v>72466</v>
          </cell>
        </row>
        <row r="812">
          <cell r="E812">
            <v>72557</v>
          </cell>
        </row>
        <row r="813">
          <cell r="E813">
            <v>72679</v>
          </cell>
        </row>
        <row r="814">
          <cell r="E814">
            <v>72680</v>
          </cell>
        </row>
        <row r="815">
          <cell r="E815">
            <v>72686</v>
          </cell>
        </row>
        <row r="816">
          <cell r="E816">
            <v>72785</v>
          </cell>
        </row>
        <row r="817">
          <cell r="E817">
            <v>72788</v>
          </cell>
        </row>
        <row r="818">
          <cell r="E818">
            <v>72809</v>
          </cell>
        </row>
        <row r="819">
          <cell r="E819">
            <v>72830</v>
          </cell>
        </row>
        <row r="820">
          <cell r="E820">
            <v>72928</v>
          </cell>
        </row>
        <row r="821">
          <cell r="E821">
            <v>73044</v>
          </cell>
        </row>
        <row r="822">
          <cell r="E822">
            <v>73047</v>
          </cell>
        </row>
        <row r="823">
          <cell r="E823">
            <v>73051</v>
          </cell>
        </row>
        <row r="824">
          <cell r="E824">
            <v>73135</v>
          </cell>
        </row>
        <row r="825">
          <cell r="E825">
            <v>73138</v>
          </cell>
        </row>
        <row r="826">
          <cell r="E826">
            <v>73173</v>
          </cell>
        </row>
        <row r="827">
          <cell r="E827">
            <v>73201</v>
          </cell>
        </row>
        <row r="828">
          <cell r="E828">
            <v>73292</v>
          </cell>
        </row>
        <row r="829">
          <cell r="E829">
            <v>73411</v>
          </cell>
        </row>
        <row r="830">
          <cell r="E830">
            <v>73412</v>
          </cell>
        </row>
        <row r="831">
          <cell r="E831">
            <v>73418</v>
          </cell>
        </row>
        <row r="832">
          <cell r="E832">
            <v>73520</v>
          </cell>
        </row>
        <row r="833">
          <cell r="E833">
            <v>73523</v>
          </cell>
        </row>
        <row r="834">
          <cell r="E834">
            <v>73537</v>
          </cell>
        </row>
        <row r="835">
          <cell r="E835">
            <v>73565</v>
          </cell>
        </row>
        <row r="836">
          <cell r="E836">
            <v>73656</v>
          </cell>
        </row>
        <row r="837">
          <cell r="E837">
            <v>73775</v>
          </cell>
        </row>
        <row r="838">
          <cell r="E838">
            <v>73776</v>
          </cell>
        </row>
        <row r="839">
          <cell r="E839">
            <v>73782</v>
          </cell>
        </row>
        <row r="840">
          <cell r="E840">
            <v>73877</v>
          </cell>
        </row>
        <row r="841">
          <cell r="E841">
            <v>73880</v>
          </cell>
        </row>
        <row r="842">
          <cell r="E842">
            <v>73901</v>
          </cell>
        </row>
        <row r="843">
          <cell r="E843">
            <v>73929</v>
          </cell>
        </row>
        <row r="844">
          <cell r="E844">
            <v>74020</v>
          </cell>
        </row>
        <row r="845">
          <cell r="E845">
            <v>74139</v>
          </cell>
        </row>
        <row r="846">
          <cell r="E846">
            <v>74140</v>
          </cell>
        </row>
        <row r="847">
          <cell r="E847">
            <v>74146</v>
          </cell>
        </row>
        <row r="848">
          <cell r="E848">
            <v>74227</v>
          </cell>
        </row>
        <row r="849">
          <cell r="E849">
            <v>74230</v>
          </cell>
        </row>
        <row r="850">
          <cell r="E850">
            <v>74272</v>
          </cell>
        </row>
        <row r="851">
          <cell r="E851">
            <v>74293</v>
          </cell>
        </row>
        <row r="852">
          <cell r="E852">
            <v>74384</v>
          </cell>
        </row>
        <row r="853">
          <cell r="E853">
            <v>74504</v>
          </cell>
        </row>
        <row r="854">
          <cell r="E854">
            <v>74505</v>
          </cell>
        </row>
        <row r="855">
          <cell r="E855">
            <v>74511</v>
          </cell>
        </row>
        <row r="856">
          <cell r="E856">
            <v>74612</v>
          </cell>
        </row>
        <row r="857">
          <cell r="E857">
            <v>74615</v>
          </cell>
        </row>
        <row r="858">
          <cell r="E858">
            <v>74636</v>
          </cell>
        </row>
        <row r="859">
          <cell r="E859">
            <v>74657</v>
          </cell>
        </row>
        <row r="860">
          <cell r="E860">
            <v>74748</v>
          </cell>
        </row>
        <row r="861">
          <cell r="E861">
            <v>74870</v>
          </cell>
        </row>
        <row r="862">
          <cell r="E862">
            <v>74871</v>
          </cell>
        </row>
        <row r="863">
          <cell r="E863">
            <v>74877</v>
          </cell>
        </row>
        <row r="864">
          <cell r="E864">
            <v>74969</v>
          </cell>
        </row>
        <row r="865">
          <cell r="E865">
            <v>74972</v>
          </cell>
        </row>
        <row r="866">
          <cell r="E866">
            <v>75000</v>
          </cell>
        </row>
        <row r="867">
          <cell r="E867">
            <v>75021</v>
          </cell>
        </row>
        <row r="868">
          <cell r="E868">
            <v>75119</v>
          </cell>
        </row>
        <row r="869">
          <cell r="E869">
            <v>75235</v>
          </cell>
        </row>
        <row r="870">
          <cell r="E870">
            <v>75238</v>
          </cell>
        </row>
        <row r="871">
          <cell r="E871">
            <v>75242</v>
          </cell>
        </row>
        <row r="872">
          <cell r="E872">
            <v>75347</v>
          </cell>
        </row>
        <row r="873">
          <cell r="E873">
            <v>75350</v>
          </cell>
        </row>
        <row r="874">
          <cell r="E874">
            <v>75364</v>
          </cell>
        </row>
        <row r="875">
          <cell r="E875">
            <v>75392</v>
          </cell>
        </row>
        <row r="876">
          <cell r="E876">
            <v>75483</v>
          </cell>
        </row>
        <row r="877">
          <cell r="E877">
            <v>75602</v>
          </cell>
        </row>
        <row r="878">
          <cell r="E878">
            <v>75603</v>
          </cell>
        </row>
        <row r="879">
          <cell r="E879">
            <v>75609</v>
          </cell>
        </row>
        <row r="880">
          <cell r="E880">
            <v>75704</v>
          </cell>
        </row>
        <row r="881">
          <cell r="E881">
            <v>75707</v>
          </cell>
        </row>
        <row r="882">
          <cell r="E882">
            <v>75728</v>
          </cell>
        </row>
        <row r="883">
          <cell r="E883">
            <v>75756</v>
          </cell>
        </row>
        <row r="884">
          <cell r="E884">
            <v>75847</v>
          </cell>
        </row>
        <row r="885">
          <cell r="E885">
            <v>75966</v>
          </cell>
        </row>
        <row r="886">
          <cell r="E886">
            <v>75967</v>
          </cell>
        </row>
        <row r="887">
          <cell r="E887">
            <v>75973</v>
          </cell>
        </row>
        <row r="888">
          <cell r="E888">
            <v>76061</v>
          </cell>
        </row>
        <row r="889">
          <cell r="E889">
            <v>76064</v>
          </cell>
        </row>
        <row r="890">
          <cell r="E890">
            <v>76099</v>
          </cell>
        </row>
        <row r="891">
          <cell r="E891">
            <v>76120</v>
          </cell>
        </row>
        <row r="892">
          <cell r="E892">
            <v>76211</v>
          </cell>
        </row>
        <row r="893">
          <cell r="E893">
            <v>76331</v>
          </cell>
        </row>
        <row r="894">
          <cell r="E894">
            <v>76332</v>
          </cell>
        </row>
        <row r="895">
          <cell r="E895">
            <v>76338</v>
          </cell>
        </row>
        <row r="896">
          <cell r="E896">
            <v>76446</v>
          </cell>
        </row>
        <row r="897">
          <cell r="E897">
            <v>76449</v>
          </cell>
        </row>
        <row r="898">
          <cell r="E898">
            <v>76463</v>
          </cell>
        </row>
        <row r="899">
          <cell r="E899">
            <v>76484</v>
          </cell>
        </row>
        <row r="900">
          <cell r="E900">
            <v>76575</v>
          </cell>
        </row>
        <row r="901">
          <cell r="E901">
            <v>76696</v>
          </cell>
        </row>
        <row r="902">
          <cell r="E902">
            <v>76697</v>
          </cell>
        </row>
        <row r="903">
          <cell r="E903">
            <v>76703</v>
          </cell>
        </row>
        <row r="904">
          <cell r="E904">
            <v>76796</v>
          </cell>
        </row>
        <row r="905">
          <cell r="E905">
            <v>76799</v>
          </cell>
        </row>
        <row r="906">
          <cell r="E906">
            <v>76827</v>
          </cell>
        </row>
        <row r="907">
          <cell r="E907">
            <v>76848</v>
          </cell>
        </row>
        <row r="908">
          <cell r="E908">
            <v>76939</v>
          </cell>
        </row>
        <row r="909">
          <cell r="E909">
            <v>77061</v>
          </cell>
        </row>
        <row r="910">
          <cell r="E910">
            <v>77062</v>
          </cell>
        </row>
      </sheetData>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sheetData sheetId="3"/>
      <sheetData sheetId="4"/>
      <sheetData sheetId="5"/>
      <sheetData sheetId="6"/>
      <sheetData sheetId="7"/>
      <sheetData sheetId="8"/>
      <sheetData sheetId="9">
        <row r="1">
          <cell r="J1"/>
          <cell r="K1">
            <v>44599</v>
          </cell>
        </row>
        <row r="5">
          <cell r="A5" t="str">
            <v>Further Advances made in the period</v>
          </cell>
          <cell r="B5" t="str">
            <v>EMI</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v>873394</v>
          </cell>
        </row>
        <row r="21">
          <cell r="A21">
            <v>44500</v>
          </cell>
          <cell r="B21">
            <v>1486921</v>
          </cell>
        </row>
        <row r="22">
          <cell r="A22">
            <v>44530</v>
          </cell>
          <cell r="B22">
            <v>951949</v>
          </cell>
        </row>
        <row r="23">
          <cell r="A23">
            <v>44561</v>
          </cell>
          <cell r="B23">
            <v>971480</v>
          </cell>
        </row>
        <row r="29">
          <cell r="G29" t="str">
            <v>Difference</v>
          </cell>
          <cell r="H29" t="str">
            <v>EMI</v>
          </cell>
        </row>
        <row r="30">
          <cell r="G30">
            <v>44074</v>
          </cell>
          <cell r="H30">
            <v>131243126.52</v>
          </cell>
        </row>
        <row r="31">
          <cell r="G31">
            <v>44104</v>
          </cell>
          <cell r="H31">
            <v>20710655.34</v>
          </cell>
        </row>
        <row r="32">
          <cell r="G32">
            <v>44135</v>
          </cell>
          <cell r="H32">
            <v>10337870.1</v>
          </cell>
        </row>
        <row r="33">
          <cell r="G33">
            <v>44165</v>
          </cell>
          <cell r="H33">
            <v>9874384.9900000002</v>
          </cell>
        </row>
        <row r="34">
          <cell r="G34">
            <v>44196</v>
          </cell>
          <cell r="H34">
            <v>10484401.74</v>
          </cell>
        </row>
        <row r="35">
          <cell r="G35">
            <v>44227</v>
          </cell>
          <cell r="H35">
            <v>13980053.959999999</v>
          </cell>
        </row>
        <row r="36">
          <cell r="G36">
            <v>44255</v>
          </cell>
          <cell r="H36">
            <v>19189724.02</v>
          </cell>
        </row>
        <row r="37">
          <cell r="G37">
            <v>44286</v>
          </cell>
          <cell r="H37">
            <v>18863640.02</v>
          </cell>
        </row>
        <row r="38">
          <cell r="G38">
            <v>44316</v>
          </cell>
          <cell r="H38">
            <v>536222753.28999996</v>
          </cell>
        </row>
        <row r="39">
          <cell r="G39">
            <v>44347</v>
          </cell>
          <cell r="H39">
            <v>24085281.199999999</v>
          </cell>
        </row>
        <row r="40">
          <cell r="G40">
            <v>44377</v>
          </cell>
          <cell r="H40">
            <v>26563524.129999999</v>
          </cell>
        </row>
        <row r="41">
          <cell r="G41">
            <v>44408</v>
          </cell>
          <cell r="H41">
            <v>34319495.530000001</v>
          </cell>
        </row>
        <row r="42">
          <cell r="G42">
            <v>44439</v>
          </cell>
          <cell r="H42">
            <v>21367694.100000001</v>
          </cell>
        </row>
        <row r="43">
          <cell r="G43">
            <v>44469</v>
          </cell>
          <cell r="H43">
            <v>467099129.890001</v>
          </cell>
        </row>
        <row r="44">
          <cell r="G44">
            <v>44500</v>
          </cell>
          <cell r="H44">
            <v>88594813.089999899</v>
          </cell>
        </row>
        <row r="45">
          <cell r="G45">
            <v>44530</v>
          </cell>
          <cell r="H45">
            <v>38779635.469999999</v>
          </cell>
        </row>
        <row r="46">
          <cell r="G46">
            <v>44561</v>
          </cell>
          <cell r="H46">
            <v>50149561.869999997</v>
          </cell>
        </row>
        <row r="47">
          <cell r="G47">
            <v>44592</v>
          </cell>
          <cell r="H47">
            <v>85272945.199999988</v>
          </cell>
        </row>
        <row r="48">
          <cell r="G48">
            <v>44620</v>
          </cell>
          <cell r="H48">
            <v>0</v>
          </cell>
        </row>
        <row r="49">
          <cell r="G49" t="str">
            <v>Total</v>
          </cell>
          <cell r="H49">
            <v>1607138690.460001</v>
          </cell>
        </row>
      </sheetData>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A111"/>
  <sheetViews>
    <sheetView zoomScale="90" zoomScaleNormal="90" workbookViewId="0">
      <pane xSplit="1" topLeftCell="B1" activePane="topRight" state="frozen"/>
      <selection pane="topRight" activeCell="O23" sqref="O23"/>
    </sheetView>
  </sheetViews>
  <sheetFormatPr defaultColWidth="9.28515625" defaultRowHeight="12.75" outlineLevelRow="1" outlineLevelCol="1"/>
  <cols>
    <col min="1" max="1" width="65.7109375" customWidth="1"/>
    <col min="2" max="2" width="15" customWidth="1"/>
    <col min="3" max="3" width="13" customWidth="1"/>
    <col min="4" max="4" width="11.7109375" customWidth="1"/>
    <col min="5" max="5" width="12" customWidth="1"/>
    <col min="6" max="6" width="12.42578125" hidden="1" customWidth="1" outlineLevel="1"/>
    <col min="7" max="7" width="12.5703125" hidden="1" customWidth="1" outlineLevel="1"/>
    <col min="8" max="8" width="12" hidden="1" customWidth="1" outlineLevel="1"/>
    <col min="9" max="10" width="12.5703125" hidden="1" customWidth="1" outlineLevel="1"/>
    <col min="11" max="12" width="12" hidden="1" customWidth="1" outlineLevel="1"/>
    <col min="13" max="13" width="20.28515625" hidden="1" customWidth="1" outlineLevel="1"/>
    <col min="14" max="14" width="12.7109375" customWidth="1" collapsed="1"/>
    <col min="15" max="25" width="11.42578125" customWidth="1"/>
    <col min="26" max="26" width="13" customWidth="1"/>
    <col min="27" max="27" width="12.42578125" customWidth="1"/>
    <col min="28" max="28" width="15.5703125" customWidth="1"/>
    <col min="29" max="30" width="11.42578125" customWidth="1"/>
    <col min="31" max="31" width="14.5703125" customWidth="1"/>
    <col min="32" max="32" width="11.42578125" customWidth="1"/>
    <col min="33" max="33" width="12.42578125" customWidth="1"/>
    <col min="34" max="34" width="14.28515625" customWidth="1"/>
    <col min="35" max="35" width="13.42578125" customWidth="1"/>
    <col min="36" max="36" width="15.28515625" customWidth="1"/>
    <col min="37" max="37" width="15.5703125" customWidth="1"/>
    <col min="38" max="39" width="10.5703125" customWidth="1"/>
    <col min="40" max="40" width="15.42578125" customWidth="1"/>
    <col min="41" max="41" width="17.42578125" customWidth="1"/>
    <col min="42" max="42" width="18.28515625" customWidth="1"/>
    <col min="43" max="43" width="11.5703125" customWidth="1"/>
    <col min="44" max="45" width="10.5703125" customWidth="1"/>
    <col min="46" max="46" width="13.5703125" customWidth="1"/>
    <col min="47" max="47" width="12.5703125" customWidth="1"/>
    <col min="48" max="48" width="10.5703125" customWidth="1"/>
    <col min="49" max="49" width="14.7109375" customWidth="1"/>
    <col min="50" max="50" width="13" customWidth="1"/>
    <col min="51" max="51" width="14" customWidth="1"/>
    <col min="52" max="52" width="15.7109375" customWidth="1"/>
    <col min="53" max="53" width="13.28515625" customWidth="1"/>
    <col min="54" max="54" width="13.5703125" customWidth="1"/>
    <col min="55" max="55" width="15.42578125" customWidth="1"/>
    <col min="56" max="56" width="12" customWidth="1"/>
    <col min="57" max="57" width="12.28515625" customWidth="1"/>
    <col min="58" max="58" width="14.42578125" customWidth="1"/>
    <col min="59" max="59" width="11.42578125" customWidth="1"/>
    <col min="60" max="60" width="14.28515625" customWidth="1"/>
    <col min="61" max="61" width="16.7109375" customWidth="1"/>
    <col min="62" max="62" width="15.28515625" customWidth="1"/>
    <col min="63" max="63" width="19.7109375" customWidth="1"/>
    <col min="64" max="64" width="18.42578125" customWidth="1"/>
    <col min="65" max="65" width="19.28515625" customWidth="1"/>
    <col min="66" max="66" width="12.42578125" customWidth="1"/>
    <col min="67" max="67" width="17.5703125" customWidth="1"/>
    <col min="68" max="68" width="19.42578125" customWidth="1"/>
    <col min="69" max="69" width="14.42578125" customWidth="1"/>
    <col min="70" max="70" width="21.5703125" customWidth="1"/>
    <col min="71" max="71" width="22.5703125" customWidth="1"/>
    <col min="72" max="72" width="25.28515625" customWidth="1"/>
    <col min="73" max="73" width="19.42578125" customWidth="1"/>
    <col min="74" max="74" width="15.7109375" customWidth="1"/>
    <col min="77" max="77" width="11.42578125" bestFit="1" customWidth="1"/>
  </cols>
  <sheetData>
    <row r="1" spans="1:12">
      <c r="A1" t="s">
        <v>383</v>
      </c>
    </row>
    <row r="2" spans="1:12">
      <c r="A2" s="555" t="s">
        <v>405</v>
      </c>
    </row>
    <row r="3" spans="1:12">
      <c r="A3" s="555"/>
      <c r="B3">
        <v>44043</v>
      </c>
      <c r="C3">
        <v>44074</v>
      </c>
      <c r="D3">
        <f>EOMONTH(C3,1)</f>
        <v>44104</v>
      </c>
      <c r="E3">
        <f t="shared" ref="E3:L3" si="0">EOMONTH(D3,1)</f>
        <v>44135</v>
      </c>
      <c r="F3">
        <f t="shared" si="0"/>
        <v>44165</v>
      </c>
      <c r="G3">
        <f t="shared" si="0"/>
        <v>44196</v>
      </c>
      <c r="H3">
        <f t="shared" si="0"/>
        <v>44227</v>
      </c>
      <c r="I3">
        <f t="shared" si="0"/>
        <v>44255</v>
      </c>
      <c r="J3">
        <f t="shared" si="0"/>
        <v>44286</v>
      </c>
      <c r="K3">
        <f t="shared" si="0"/>
        <v>44316</v>
      </c>
      <c r="L3">
        <f t="shared" si="0"/>
        <v>44347</v>
      </c>
    </row>
    <row r="4" spans="1:12">
      <c r="A4" t="s">
        <v>425</v>
      </c>
    </row>
    <row r="5" spans="1:12">
      <c r="B5">
        <f>B3</f>
        <v>44043</v>
      </c>
      <c r="C5">
        <f>C3</f>
        <v>44074</v>
      </c>
      <c r="D5">
        <f>EOMONTH(C5,1)</f>
        <v>44104</v>
      </c>
      <c r="E5">
        <f t="shared" ref="E5:L5" si="1">EOMONTH(D5,1)</f>
        <v>44135</v>
      </c>
      <c r="F5">
        <f t="shared" si="1"/>
        <v>44165</v>
      </c>
      <c r="G5">
        <f t="shared" si="1"/>
        <v>44196</v>
      </c>
      <c r="H5">
        <f t="shared" si="1"/>
        <v>44227</v>
      </c>
      <c r="I5">
        <f t="shared" si="1"/>
        <v>44255</v>
      </c>
      <c r="J5">
        <f t="shared" si="1"/>
        <v>44286</v>
      </c>
      <c r="K5">
        <f t="shared" si="1"/>
        <v>44316</v>
      </c>
      <c r="L5">
        <f t="shared" si="1"/>
        <v>44347</v>
      </c>
    </row>
    <row r="6" spans="1:12">
      <c r="A6" t="s">
        <v>378</v>
      </c>
      <c r="B6" t="e">
        <f>IF(B5&gt;#REF!,"Forecast","Actual")</f>
        <v>#REF!</v>
      </c>
      <c r="C6" t="e">
        <f>IF(C5&gt;#REF!,"Forecast","Actual")</f>
        <v>#REF!</v>
      </c>
      <c r="D6" t="e">
        <f>IF(D5&gt;#REF!,"Forecast","Actual")</f>
        <v>#REF!</v>
      </c>
      <c r="E6" t="e">
        <f>IF(E5&gt;#REF!,"Forecast","Actual")</f>
        <v>#REF!</v>
      </c>
      <c r="F6" t="e">
        <f>IF(F5&gt;#REF!,"Forecast","Actual")</f>
        <v>#REF!</v>
      </c>
      <c r="G6" t="e">
        <f>IF(G5&gt;#REF!,"Forecast","Actual")</f>
        <v>#REF!</v>
      </c>
      <c r="H6" t="e">
        <f>IF(H5&gt;#REF!,"Forecast","Actual")</f>
        <v>#REF!</v>
      </c>
      <c r="I6" t="e">
        <f>IF(I5&gt;#REF!,"Forecast","Actual")</f>
        <v>#REF!</v>
      </c>
      <c r="J6" t="e">
        <f>IF(J5&gt;#REF!,"Forecast","Actual")</f>
        <v>#REF!</v>
      </c>
      <c r="K6" t="e">
        <f>IF(K5&gt;#REF!,"Forecast","Actual")</f>
        <v>#REF!</v>
      </c>
      <c r="L6" t="e">
        <f>IF(L5&gt;#REF!,"Forecast","Actual")</f>
        <v>#REF!</v>
      </c>
    </row>
    <row r="7" spans="1:12">
      <c r="A7" t="s">
        <v>391</v>
      </c>
      <c r="B7">
        <v>0</v>
      </c>
      <c r="C7">
        <f>B10</f>
        <v>29985941.690000001</v>
      </c>
      <c r="D7">
        <f>C10</f>
        <v>-101672483.83</v>
      </c>
      <c r="E7">
        <f t="shared" ref="E7:L7" si="2">D10</f>
        <v>-122743941.17</v>
      </c>
      <c r="F7">
        <f t="shared" si="2"/>
        <v>-133621519.27</v>
      </c>
      <c r="G7">
        <f t="shared" si="2"/>
        <v>-144029677.25999999</v>
      </c>
      <c r="H7">
        <f t="shared" si="2"/>
        <v>-155121917</v>
      </c>
      <c r="I7">
        <f t="shared" si="2"/>
        <v>-169490737.96000001</v>
      </c>
      <c r="J7">
        <f t="shared" si="2"/>
        <v>-188913286.98000002</v>
      </c>
      <c r="K7">
        <f t="shared" si="2"/>
        <v>-208875187.00000003</v>
      </c>
      <c r="L7">
        <f t="shared" si="2"/>
        <v>-745919008.28999996</v>
      </c>
    </row>
    <row r="8" spans="1:12">
      <c r="A8" t="s">
        <v>281</v>
      </c>
      <c r="B8">
        <f>-B16</f>
        <v>29985941.690000001</v>
      </c>
      <c r="C8">
        <f>-C16</f>
        <v>-131658425.52</v>
      </c>
      <c r="D8">
        <f>-D16</f>
        <v>-21071457.34</v>
      </c>
      <c r="E8">
        <f t="shared" ref="E8:L8" si="3">-E16</f>
        <v>-10877578.1</v>
      </c>
      <c r="F8">
        <f t="shared" si="3"/>
        <v>-10408157.99</v>
      </c>
      <c r="G8">
        <f t="shared" si="3"/>
        <v>-11092239.74</v>
      </c>
      <c r="H8">
        <f t="shared" si="3"/>
        <v>-14368820.959999999</v>
      </c>
      <c r="I8">
        <f t="shared" si="3"/>
        <v>-19422549.02</v>
      </c>
      <c r="J8">
        <f t="shared" si="3"/>
        <v>-19961900.02</v>
      </c>
      <c r="K8">
        <f t="shared" si="3"/>
        <v>-537043821.28999996</v>
      </c>
      <c r="L8">
        <f t="shared" si="3"/>
        <v>-24984627.199999999</v>
      </c>
    </row>
    <row r="9" spans="1:12">
      <c r="A9" t="s">
        <v>410</v>
      </c>
      <c r="B9">
        <f>IF(B27=0,0,MAX(B27,-B7))</f>
        <v>0</v>
      </c>
      <c r="C9">
        <f>IF(C27=0,0,MAX(C27,-C7))</f>
        <v>0</v>
      </c>
      <c r="D9">
        <f>IF(D27=0,0,MAX(D27,-D7))</f>
        <v>0</v>
      </c>
      <c r="E9">
        <f t="shared" ref="E9:L9" si="4">IF(E27=0,0,MAX(E27,-E7))</f>
        <v>0</v>
      </c>
      <c r="F9">
        <f t="shared" si="4"/>
        <v>0</v>
      </c>
      <c r="G9">
        <f t="shared" si="4"/>
        <v>0</v>
      </c>
      <c r="H9">
        <f t="shared" si="4"/>
        <v>0</v>
      </c>
      <c r="I9">
        <f t="shared" si="4"/>
        <v>0</v>
      </c>
      <c r="J9">
        <f t="shared" si="4"/>
        <v>0</v>
      </c>
      <c r="K9">
        <f t="shared" si="4"/>
        <v>0</v>
      </c>
      <c r="L9">
        <f t="shared" si="4"/>
        <v>0</v>
      </c>
    </row>
    <row r="10" spans="1:12">
      <c r="A10" t="s">
        <v>390</v>
      </c>
      <c r="B10">
        <f>SUM(B7:B9)</f>
        <v>29985941.690000001</v>
      </c>
      <c r="C10">
        <f>SUM(C7:C9)</f>
        <v>-101672483.83</v>
      </c>
      <c r="D10">
        <f>SUM(D7:D9)</f>
        <v>-122743941.17</v>
      </c>
      <c r="E10">
        <f t="shared" ref="E10:L10" si="5">SUM(E7:E9)</f>
        <v>-133621519.27</v>
      </c>
      <c r="F10">
        <f t="shared" si="5"/>
        <v>-144029677.25999999</v>
      </c>
      <c r="G10">
        <f t="shared" si="5"/>
        <v>-155121917</v>
      </c>
      <c r="H10">
        <f t="shared" si="5"/>
        <v>-169490737.96000001</v>
      </c>
      <c r="I10">
        <f t="shared" si="5"/>
        <v>-188913286.98000002</v>
      </c>
      <c r="J10">
        <f t="shared" si="5"/>
        <v>-208875187.00000003</v>
      </c>
      <c r="K10">
        <f t="shared" si="5"/>
        <v>-745919008.28999996</v>
      </c>
      <c r="L10">
        <f t="shared" si="5"/>
        <v>-770903635.49000001</v>
      </c>
    </row>
    <row r="12" spans="1:12">
      <c r="A12" t="s">
        <v>398</v>
      </c>
      <c r="B12">
        <f>B5</f>
        <v>44043</v>
      </c>
      <c r="C12">
        <f>C5</f>
        <v>44074</v>
      </c>
      <c r="D12">
        <f>D5</f>
        <v>44104</v>
      </c>
      <c r="E12">
        <f t="shared" ref="E12:L12" si="6">E5</f>
        <v>44135</v>
      </c>
      <c r="F12">
        <f t="shared" si="6"/>
        <v>44165</v>
      </c>
      <c r="G12">
        <f t="shared" si="6"/>
        <v>44196</v>
      </c>
      <c r="H12">
        <f t="shared" si="6"/>
        <v>44227</v>
      </c>
      <c r="I12">
        <f t="shared" si="6"/>
        <v>44255</v>
      </c>
      <c r="J12">
        <f t="shared" si="6"/>
        <v>44286</v>
      </c>
      <c r="K12">
        <f t="shared" si="6"/>
        <v>44316</v>
      </c>
      <c r="L12">
        <f t="shared" si="6"/>
        <v>44347</v>
      </c>
    </row>
    <row r="13" spans="1:12">
      <c r="A13" t="s">
        <v>391</v>
      </c>
      <c r="B13">
        <v>0</v>
      </c>
      <c r="C13">
        <v>0</v>
      </c>
      <c r="D13">
        <f>C17</f>
        <v>0</v>
      </c>
      <c r="E13">
        <f t="shared" ref="E13:L13" si="7">D17</f>
        <v>0</v>
      </c>
      <c r="F13">
        <f t="shared" si="7"/>
        <v>0</v>
      </c>
      <c r="G13">
        <f t="shared" si="7"/>
        <v>0</v>
      </c>
      <c r="H13">
        <f t="shared" si="7"/>
        <v>0</v>
      </c>
      <c r="I13">
        <f t="shared" si="7"/>
        <v>0</v>
      </c>
      <c r="J13">
        <f t="shared" si="7"/>
        <v>0</v>
      </c>
      <c r="K13">
        <f t="shared" si="7"/>
        <v>0</v>
      </c>
      <c r="L13">
        <f t="shared" si="7"/>
        <v>0</v>
      </c>
    </row>
    <row r="14" spans="1:12">
      <c r="A14" t="s">
        <v>411</v>
      </c>
      <c r="B14">
        <f>B37</f>
        <v>29985941.690000001</v>
      </c>
      <c r="C14">
        <f>C37</f>
        <v>-131658425.52</v>
      </c>
      <c r="D14">
        <f>D37</f>
        <v>-21071457.34</v>
      </c>
      <c r="E14">
        <f t="shared" ref="E14:L14" si="8">E37</f>
        <v>-10877578.1</v>
      </c>
      <c r="F14">
        <f t="shared" si="8"/>
        <v>-10408157.99</v>
      </c>
      <c r="G14">
        <f t="shared" si="8"/>
        <v>-11092239.74</v>
      </c>
      <c r="H14">
        <f t="shared" si="8"/>
        <v>-14368820.959999999</v>
      </c>
      <c r="I14">
        <f t="shared" si="8"/>
        <v>-19422549.02</v>
      </c>
      <c r="J14">
        <f t="shared" si="8"/>
        <v>-19961900.02</v>
      </c>
      <c r="K14">
        <f t="shared" si="8"/>
        <v>-537043821.28999996</v>
      </c>
      <c r="L14">
        <f t="shared" si="8"/>
        <v>-24984627.199999999</v>
      </c>
    </row>
    <row r="15" spans="1:12">
      <c r="A15" t="s">
        <v>410</v>
      </c>
      <c r="B15">
        <f>IF(B27=0,0,B27-B9)</f>
        <v>0</v>
      </c>
      <c r="C15">
        <f>IF(C27=0,0,C27-C9)</f>
        <v>0</v>
      </c>
      <c r="D15">
        <f>IF(D27=0,0,D27-D9)</f>
        <v>0</v>
      </c>
      <c r="E15">
        <f t="shared" ref="E15:L15" si="9">IF(E27=0,0,E27-E9)</f>
        <v>0</v>
      </c>
      <c r="F15">
        <f t="shared" si="9"/>
        <v>0</v>
      </c>
      <c r="G15">
        <f t="shared" si="9"/>
        <v>0</v>
      </c>
      <c r="H15">
        <f t="shared" si="9"/>
        <v>0</v>
      </c>
      <c r="I15">
        <f t="shared" si="9"/>
        <v>0</v>
      </c>
      <c r="J15">
        <f t="shared" si="9"/>
        <v>0</v>
      </c>
      <c r="K15">
        <f t="shared" si="9"/>
        <v>0</v>
      </c>
      <c r="L15">
        <f t="shared" si="9"/>
        <v>0</v>
      </c>
    </row>
    <row r="16" spans="1:12">
      <c r="A16" t="s">
        <v>281</v>
      </c>
      <c r="B16">
        <f>-SUM(B13:B15)</f>
        <v>-29985941.690000001</v>
      </c>
      <c r="C16">
        <f>-SUM(C13:C15)</f>
        <v>131658425.52</v>
      </c>
      <c r="D16">
        <f>-SUM(D13:D15)</f>
        <v>21071457.34</v>
      </c>
      <c r="E16">
        <f t="shared" ref="E16:L16" si="10">-SUM(E13:E15)</f>
        <v>10877578.1</v>
      </c>
      <c r="F16">
        <f t="shared" si="10"/>
        <v>10408157.99</v>
      </c>
      <c r="G16">
        <f t="shared" si="10"/>
        <v>11092239.74</v>
      </c>
      <c r="H16">
        <f t="shared" si="10"/>
        <v>14368820.959999999</v>
      </c>
      <c r="I16">
        <f t="shared" si="10"/>
        <v>19422549.02</v>
      </c>
      <c r="J16">
        <f t="shared" si="10"/>
        <v>19961900.02</v>
      </c>
      <c r="K16">
        <f t="shared" si="10"/>
        <v>537043821.28999996</v>
      </c>
      <c r="L16">
        <f t="shared" si="10"/>
        <v>24984627.199999999</v>
      </c>
    </row>
    <row r="17" spans="1:12">
      <c r="A17" t="s">
        <v>398</v>
      </c>
      <c r="B17">
        <f>SUM(B13:B16)</f>
        <v>0</v>
      </c>
      <c r="C17">
        <f>SUM(C13:C16)</f>
        <v>0</v>
      </c>
      <c r="D17">
        <f>SUM(D13:D16)</f>
        <v>0</v>
      </c>
      <c r="E17">
        <f t="shared" ref="E17:L17" si="11">SUM(E13:E16)</f>
        <v>0</v>
      </c>
      <c r="F17">
        <f t="shared" si="11"/>
        <v>0</v>
      </c>
      <c r="G17">
        <f t="shared" si="11"/>
        <v>0</v>
      </c>
      <c r="H17">
        <f t="shared" si="11"/>
        <v>0</v>
      </c>
      <c r="I17">
        <f t="shared" si="11"/>
        <v>0</v>
      </c>
      <c r="J17">
        <f t="shared" si="11"/>
        <v>0</v>
      </c>
      <c r="K17">
        <f t="shared" si="11"/>
        <v>0</v>
      </c>
      <c r="L17">
        <f t="shared" si="11"/>
        <v>0</v>
      </c>
    </row>
    <row r="19" spans="1:12">
      <c r="A19" t="s">
        <v>424</v>
      </c>
      <c r="C19">
        <v>0</v>
      </c>
      <c r="D19">
        <f>C17+C10</f>
        <v>-101672483.83</v>
      </c>
      <c r="E19">
        <f t="shared" ref="E19:L19" si="12">D17+D10</f>
        <v>-122743941.17</v>
      </c>
      <c r="F19">
        <f t="shared" si="12"/>
        <v>-133621519.27</v>
      </c>
      <c r="G19">
        <f t="shared" si="12"/>
        <v>-144029677.25999999</v>
      </c>
      <c r="H19">
        <f t="shared" si="12"/>
        <v>-155121917</v>
      </c>
      <c r="I19">
        <f t="shared" si="12"/>
        <v>-169490737.96000001</v>
      </c>
      <c r="J19">
        <f t="shared" si="12"/>
        <v>-188913286.98000002</v>
      </c>
      <c r="K19">
        <f t="shared" si="12"/>
        <v>-208875187.00000003</v>
      </c>
      <c r="L19">
        <f t="shared" si="12"/>
        <v>-745919008.28999996</v>
      </c>
    </row>
    <row r="21" spans="1:12">
      <c r="A21" t="s">
        <v>412</v>
      </c>
    </row>
    <row r="22" spans="1:12">
      <c r="A22" t="s">
        <v>413</v>
      </c>
      <c r="B22">
        <f>SUM(B7:B8)</f>
        <v>29985941.690000001</v>
      </c>
      <c r="C22">
        <f>SUM(C7:C8)</f>
        <v>-101672483.83</v>
      </c>
      <c r="D22">
        <f>SUM(D7:D8)</f>
        <v>-122743941.17</v>
      </c>
      <c r="E22">
        <f t="shared" ref="E22:L22" si="13">SUM(E7:E8)</f>
        <v>-133621519.27</v>
      </c>
      <c r="F22">
        <f t="shared" si="13"/>
        <v>-144029677.25999999</v>
      </c>
      <c r="G22">
        <f t="shared" si="13"/>
        <v>-155121917</v>
      </c>
      <c r="H22">
        <f t="shared" si="13"/>
        <v>-169490737.96000001</v>
      </c>
      <c r="I22">
        <f t="shared" si="13"/>
        <v>-188913286.98000002</v>
      </c>
      <c r="J22">
        <f t="shared" si="13"/>
        <v>-208875187.00000003</v>
      </c>
      <c r="K22">
        <f t="shared" si="13"/>
        <v>-745919008.28999996</v>
      </c>
      <c r="L22">
        <f t="shared" si="13"/>
        <v>-770903635.49000001</v>
      </c>
    </row>
    <row r="23" spans="1:12">
      <c r="A23" t="s">
        <v>414</v>
      </c>
      <c r="B23">
        <f>B9</f>
        <v>0</v>
      </c>
      <c r="C23">
        <f>C9</f>
        <v>0</v>
      </c>
      <c r="D23">
        <f>D9</f>
        <v>0</v>
      </c>
      <c r="E23">
        <f t="shared" ref="E23:L23" si="14">E9</f>
        <v>0</v>
      </c>
      <c r="F23">
        <f t="shared" si="14"/>
        <v>0</v>
      </c>
      <c r="G23">
        <f t="shared" si="14"/>
        <v>0</v>
      </c>
      <c r="H23">
        <f t="shared" si="14"/>
        <v>0</v>
      </c>
      <c r="I23">
        <f t="shared" si="14"/>
        <v>0</v>
      </c>
      <c r="J23">
        <f t="shared" si="14"/>
        <v>0</v>
      </c>
      <c r="K23">
        <f t="shared" si="14"/>
        <v>0</v>
      </c>
      <c r="L23">
        <f t="shared" si="14"/>
        <v>0</v>
      </c>
    </row>
    <row r="24" spans="1:12">
      <c r="A24" t="s">
        <v>415</v>
      </c>
      <c r="B24">
        <f>IF(-B23&gt;B22,0,B22+B23)</f>
        <v>29985941.690000001</v>
      </c>
      <c r="C24">
        <f>IF(-C23&gt;C22,0,C22+C23)</f>
        <v>0</v>
      </c>
      <c r="D24">
        <f>IF(-D23&gt;D22,0,D22+D23)</f>
        <v>0</v>
      </c>
      <c r="E24">
        <f t="shared" ref="E24:L24" si="15">IF(-E23&gt;E22,0,E22+E23)</f>
        <v>0</v>
      </c>
      <c r="F24">
        <f t="shared" si="15"/>
        <v>0</v>
      </c>
      <c r="G24">
        <f t="shared" si="15"/>
        <v>0</v>
      </c>
      <c r="H24">
        <f t="shared" si="15"/>
        <v>0</v>
      </c>
      <c r="I24">
        <f t="shared" si="15"/>
        <v>0</v>
      </c>
      <c r="J24">
        <f t="shared" si="15"/>
        <v>0</v>
      </c>
      <c r="K24">
        <f t="shared" si="15"/>
        <v>0</v>
      </c>
      <c r="L24">
        <f t="shared" si="15"/>
        <v>0</v>
      </c>
    </row>
    <row r="26" spans="1:12">
      <c r="A26" t="s">
        <v>396</v>
      </c>
    </row>
    <row r="27" spans="1:12">
      <c r="A27" t="s">
        <v>402</v>
      </c>
      <c r="B27">
        <f>IFERROR(VLOOKUP(B5,[3]Economic!$J:$K,2,FALSE),0)</f>
        <v>0</v>
      </c>
      <c r="C27">
        <f>IFERROR(VLOOKUP(C5,[3]Economic!$J:$K,2,FALSE),0)</f>
        <v>0</v>
      </c>
      <c r="D27">
        <f>IFERROR(VLOOKUP(D5,[3]Economic!$J:$K,2,FALSE),0)</f>
        <v>0</v>
      </c>
      <c r="E27">
        <f>IFERROR(VLOOKUP(E5,[3]Economic!$J:$K,2,FALSE),0)</f>
        <v>0</v>
      </c>
      <c r="F27">
        <f>IFERROR(VLOOKUP(F5,[3]Economic!$J:$K,2,FALSE),0)</f>
        <v>0</v>
      </c>
      <c r="G27">
        <f>IFERROR(VLOOKUP(G5,[3]Economic!$J:$K,2,FALSE),0)</f>
        <v>0</v>
      </c>
      <c r="H27">
        <f>IFERROR(VLOOKUP(H5,[3]Economic!$J:$K,2,FALSE),0)</f>
        <v>0</v>
      </c>
      <c r="I27">
        <f>IFERROR(VLOOKUP(I5,[3]Economic!$J:$K,2,FALSE),0)</f>
        <v>0</v>
      </c>
      <c r="J27">
        <f>IFERROR(VLOOKUP(J5,[3]Economic!$J:$K,2,FALSE),0)</f>
        <v>0</v>
      </c>
      <c r="K27">
        <f>IFERROR(VLOOKUP(K5,[3]Economic!$J:$K,2,FALSE),0)</f>
        <v>0</v>
      </c>
      <c r="L27">
        <f>IFERROR(VLOOKUP(L5,[3]Economic!$J:$K,2,FALSE),0)</f>
        <v>0</v>
      </c>
    </row>
    <row r="29" spans="1:12" ht="13.5" customHeight="1">
      <c r="A29" t="s">
        <v>393</v>
      </c>
    </row>
    <row r="30" spans="1:12">
      <c r="A30" t="s">
        <v>403</v>
      </c>
      <c r="B30">
        <v>30614992.690000001</v>
      </c>
      <c r="C30">
        <f>IFERROR(VLOOKUP(C5,#REF!,5,FALSE),0)</f>
        <v>0</v>
      </c>
      <c r="D30">
        <f>IFERROR(VLOOKUP(D5,#REF!,5,FALSE),0)</f>
        <v>0</v>
      </c>
      <c r="E30">
        <f>IFERROR(VLOOKUP(E5,#REF!,5,FALSE),0)</f>
        <v>0</v>
      </c>
      <c r="F30">
        <f>IFERROR(VLOOKUP(F5,#REF!,5,FALSE),0)</f>
        <v>0</v>
      </c>
      <c r="G30">
        <f>IFERROR(VLOOKUP(G5,#REF!,5,FALSE),0)</f>
        <v>0</v>
      </c>
      <c r="H30">
        <f>IFERROR(VLOOKUP(H5,#REF!,5,FALSE),0)</f>
        <v>0</v>
      </c>
      <c r="I30">
        <f>IFERROR(VLOOKUP(I5,#REF!,5,FALSE),0)</f>
        <v>0</v>
      </c>
      <c r="J30">
        <f>IFERROR(VLOOKUP(J5,#REF!,5,FALSE),0)</f>
        <v>0</v>
      </c>
      <c r="K30">
        <f>IFERROR(VLOOKUP(K5,#REF!,5,FALSE),0)</f>
        <v>0</v>
      </c>
      <c r="L30">
        <f>IFERROR(VLOOKUP(L5,#REF!,5,FALSE),0)</f>
        <v>0</v>
      </c>
    </row>
    <row r="31" spans="1:12">
      <c r="A31" t="s">
        <v>407</v>
      </c>
      <c r="B31">
        <v>0</v>
      </c>
      <c r="C31">
        <v>0</v>
      </c>
      <c r="D31">
        <v>0</v>
      </c>
      <c r="E31">
        <v>0</v>
      </c>
      <c r="F31">
        <v>0</v>
      </c>
      <c r="G31">
        <v>0</v>
      </c>
      <c r="H31">
        <v>0</v>
      </c>
      <c r="I31">
        <v>0</v>
      </c>
      <c r="J31">
        <v>0</v>
      </c>
      <c r="K31">
        <v>0</v>
      </c>
      <c r="L31">
        <v>0</v>
      </c>
    </row>
    <row r="32" spans="1:12">
      <c r="A32" t="s">
        <v>408</v>
      </c>
      <c r="B32">
        <v>0</v>
      </c>
      <c r="C32">
        <v>0</v>
      </c>
      <c r="D32">
        <v>0</v>
      </c>
      <c r="E32">
        <v>0</v>
      </c>
      <c r="F32">
        <v>0</v>
      </c>
      <c r="G32">
        <v>0</v>
      </c>
      <c r="H32">
        <v>0</v>
      </c>
      <c r="I32">
        <v>0</v>
      </c>
      <c r="J32">
        <v>0</v>
      </c>
      <c r="K32">
        <v>0</v>
      </c>
      <c r="L32">
        <v>0</v>
      </c>
    </row>
    <row r="33" spans="1:79">
      <c r="A33" t="s">
        <v>409</v>
      </c>
      <c r="B33">
        <v>0</v>
      </c>
      <c r="C33">
        <v>0</v>
      </c>
      <c r="D33">
        <v>0</v>
      </c>
      <c r="E33">
        <v>0</v>
      </c>
      <c r="F33">
        <v>0</v>
      </c>
      <c r="G33">
        <v>0</v>
      </c>
      <c r="H33">
        <v>0</v>
      </c>
      <c r="I33">
        <v>0</v>
      </c>
      <c r="J33">
        <v>0</v>
      </c>
      <c r="K33">
        <v>0</v>
      </c>
      <c r="L33">
        <v>0</v>
      </c>
    </row>
    <row r="34" spans="1:79">
      <c r="A34" t="s">
        <v>395</v>
      </c>
      <c r="B34">
        <f>-IFERROR(VLOOKUP(B5,[3]Economic!$G$26:$H$600,2,0),0)</f>
        <v>0</v>
      </c>
      <c r="C34">
        <f>-IFERROR(VLOOKUP(C5,[3]Economic!$G$26:$H$600,2,0),0)</f>
        <v>-131243126.52</v>
      </c>
      <c r="D34">
        <f>-IFERROR(VLOOKUP(D5,[3]Economic!$G$28:$H$1048576,2,0),0)</f>
        <v>-20710655.34</v>
      </c>
      <c r="E34">
        <f>-IFERROR(VLOOKUP(E5,[3]Economic!$G$28:$H$1048576,2,0),0)</f>
        <v>-10337870.1</v>
      </c>
      <c r="F34">
        <f>-IFERROR(VLOOKUP(F5,[3]Economic!$G$28:$H$1048576,2,0),0)</f>
        <v>-9874384.9900000002</v>
      </c>
      <c r="G34">
        <f>-IFERROR(VLOOKUP(G5,[3]Economic!$G$28:$H$1048576,2,0),0)</f>
        <v>-10484401.74</v>
      </c>
      <c r="H34">
        <f>-IFERROR(VLOOKUP(H5,[3]Economic!$G$28:$H$1048576,2,0),0)</f>
        <v>-13980053.959999999</v>
      </c>
      <c r="I34">
        <f>-IFERROR(VLOOKUP(I5,[3]Economic!$G$28:$H$1048576,2,0),0)</f>
        <v>-19189724.02</v>
      </c>
      <c r="J34">
        <f>-IFERROR(VLOOKUP(J5,[3]Economic!$G$28:$H$1048576,2,0),0)</f>
        <v>-18863640.02</v>
      </c>
      <c r="K34">
        <f>-IFERROR(VLOOKUP(K5,[3]Economic!$G$28:$H$1048576,2,0),0)</f>
        <v>-536222753.28999996</v>
      </c>
      <c r="L34">
        <f>-IFERROR(VLOOKUP(L5,[3]Economic!$G$28:$H$1048576,2,0),0)</f>
        <v>-24085281.199999999</v>
      </c>
    </row>
    <row r="35" spans="1:79">
      <c r="A35" t="s">
        <v>404</v>
      </c>
      <c r="B35">
        <f>-IFERROR(VLOOKUP(B5,[3]Economic!$A$5:$B$23,2,0),0)</f>
        <v>-629051</v>
      </c>
      <c r="C35">
        <f>-IFERROR(VLOOKUP(C5,[3]Economic!$A$5:$B$23,2,0),0)</f>
        <v>-415299</v>
      </c>
      <c r="D35">
        <f>-IFERROR(VLOOKUP(D5,[3]Economic!$A$5:$B$22,2,0),0)</f>
        <v>-360802</v>
      </c>
      <c r="E35">
        <f>-IFERROR(VLOOKUP(E5,[3]Economic!$A$5:$B$22,2,0),0)</f>
        <v>-539708</v>
      </c>
      <c r="F35">
        <f>-IFERROR(VLOOKUP(F5,[3]Economic!$A$5:$B$22,2,0),0)</f>
        <v>-533773</v>
      </c>
      <c r="G35">
        <f>-IFERROR(VLOOKUP(G5,[3]Economic!$A$5:$B$22,2,0),0)</f>
        <v>-607838</v>
      </c>
      <c r="H35">
        <f>-IFERROR(VLOOKUP(H5,[3]Economic!$A$5:$B$22,2,0),0)</f>
        <v>-388767</v>
      </c>
      <c r="I35">
        <f>-IFERROR(VLOOKUP(I5,[3]Economic!$A$5:$B$22,2,0),0)</f>
        <v>-232825</v>
      </c>
      <c r="J35">
        <f>-IFERROR(VLOOKUP(J5,[3]Economic!$A$5:$B$22,2,0),0)</f>
        <v>-1098260</v>
      </c>
      <c r="K35">
        <f>-IFERROR(VLOOKUP(K5,[3]Economic!$A$5:$B$22,2,0),0)</f>
        <v>-821068</v>
      </c>
      <c r="L35">
        <f>-IFERROR(VLOOKUP(L5,[3]Economic!$A$5:$B$22,2,0),0)</f>
        <v>-899346</v>
      </c>
    </row>
    <row r="36" spans="1:79">
      <c r="A36" t="s">
        <v>428</v>
      </c>
    </row>
    <row r="37" spans="1:79">
      <c r="A37" t="s">
        <v>392</v>
      </c>
      <c r="B37">
        <f>SUM(B30:B35)</f>
        <v>29985941.690000001</v>
      </c>
      <c r="C37">
        <f>SUM(C30:C35)</f>
        <v>-131658425.52</v>
      </c>
      <c r="D37">
        <f>SUM(D30:D35)</f>
        <v>-21071457.34</v>
      </c>
      <c r="E37">
        <f t="shared" ref="E37:L37" si="16">SUM(E30:E35)</f>
        <v>-10877578.1</v>
      </c>
      <c r="F37">
        <f t="shared" si="16"/>
        <v>-10408157.99</v>
      </c>
      <c r="G37">
        <f t="shared" si="16"/>
        <v>-11092239.74</v>
      </c>
      <c r="H37">
        <f t="shared" si="16"/>
        <v>-14368820.959999999</v>
      </c>
      <c r="I37">
        <f t="shared" si="16"/>
        <v>-19422549.02</v>
      </c>
      <c r="J37">
        <f t="shared" si="16"/>
        <v>-19961900.02</v>
      </c>
      <c r="K37">
        <f t="shared" si="16"/>
        <v>-537043821.28999996</v>
      </c>
      <c r="L37">
        <f t="shared" si="16"/>
        <v>-24984627.199999999</v>
      </c>
    </row>
    <row r="40" spans="1:79" hidden="1"/>
    <row r="41" spans="1:79" hidden="1">
      <c r="A41" t="s">
        <v>423</v>
      </c>
      <c r="F41">
        <f>E5</f>
        <v>44135</v>
      </c>
    </row>
    <row r="42" spans="1:79" hidden="1"/>
    <row r="43" spans="1:79" hidden="1">
      <c r="A43" t="s">
        <v>416</v>
      </c>
      <c r="D43" s="71"/>
      <c r="F43">
        <f>SUM(C30:E33)</f>
        <v>0</v>
      </c>
      <c r="G43" s="72"/>
      <c r="J43" s="72"/>
      <c r="M43" s="72"/>
      <c r="P43" s="72"/>
      <c r="S43" s="72"/>
      <c r="V43" s="72"/>
      <c r="W43" s="72"/>
      <c r="X43" s="72"/>
      <c r="Y43" s="72"/>
      <c r="Z43" s="72"/>
      <c r="AA43" s="72"/>
      <c r="AB43" s="72"/>
      <c r="AC43" s="72"/>
      <c r="AD43" s="72"/>
      <c r="AE43" s="72"/>
      <c r="AF43" s="72"/>
      <c r="AG43" s="72"/>
      <c r="AH43" s="72"/>
      <c r="AK43" s="72"/>
      <c r="AN43" s="72"/>
      <c r="AQ43" s="72"/>
      <c r="AT43" s="72"/>
      <c r="AW43" s="72"/>
      <c r="AZ43" s="72"/>
      <c r="BC43" s="72"/>
      <c r="BF43" s="72"/>
      <c r="BI43" s="72"/>
      <c r="BL43" s="72"/>
      <c r="BO43" s="72"/>
      <c r="BR43" s="72"/>
      <c r="BU43" s="72"/>
      <c r="BX43" s="72"/>
      <c r="CA43" s="72"/>
    </row>
    <row r="44" spans="1:79" hidden="1">
      <c r="A44" t="s">
        <v>394</v>
      </c>
      <c r="F44">
        <f>F43-F68</f>
        <v>0</v>
      </c>
    </row>
    <row r="45" spans="1:79" hidden="1">
      <c r="A45" t="s">
        <v>399</v>
      </c>
      <c r="F45">
        <f>SUM(C34:E34)</f>
        <v>-162291651.95999998</v>
      </c>
    </row>
    <row r="46" spans="1:79" hidden="1">
      <c r="A46" t="s">
        <v>394</v>
      </c>
      <c r="F46">
        <f t="shared" ref="F46" si="17">ROUND(F45-F69,3)</f>
        <v>-162291651.96000001</v>
      </c>
    </row>
    <row r="47" spans="1:79" hidden="1">
      <c r="A47" t="s">
        <v>419</v>
      </c>
      <c r="F47">
        <f>SUM(C35:E35)</f>
        <v>-1315809</v>
      </c>
    </row>
    <row r="48" spans="1:79" hidden="1">
      <c r="A48" t="s">
        <v>394</v>
      </c>
      <c r="F48">
        <f>F47-F70</f>
        <v>-1315809</v>
      </c>
    </row>
    <row r="49" spans="1:79" hidden="1">
      <c r="A49" t="s">
        <v>420</v>
      </c>
      <c r="F49">
        <f>C7</f>
        <v>29985941.690000001</v>
      </c>
    </row>
    <row r="50" spans="1:79" hidden="1">
      <c r="A50" t="s">
        <v>394</v>
      </c>
      <c r="F50">
        <f>F49-F83</f>
        <v>29985941.690000001</v>
      </c>
    </row>
    <row r="51" spans="1:79" hidden="1">
      <c r="A51" t="s">
        <v>421</v>
      </c>
      <c r="F51">
        <f>SUM(C27:E27)</f>
        <v>0</v>
      </c>
    </row>
    <row r="52" spans="1:79" hidden="1">
      <c r="A52" t="s">
        <v>394</v>
      </c>
      <c r="F52" t="e">
        <f>F51-#REF!</f>
        <v>#REF!</v>
      </c>
    </row>
    <row r="53" spans="1:79" hidden="1">
      <c r="A53" t="s">
        <v>428</v>
      </c>
    </row>
    <row r="54" spans="1:79" hidden="1">
      <c r="A54" t="s">
        <v>417</v>
      </c>
      <c r="D54" s="71"/>
      <c r="F54">
        <f>SUM(F43,F45,F47,F49,F51)</f>
        <v>-133621519.26999998</v>
      </c>
      <c r="G54" s="72"/>
      <c r="J54" s="72"/>
      <c r="M54" s="72"/>
      <c r="P54" s="72"/>
      <c r="S54" s="72"/>
      <c r="V54" s="72"/>
      <c r="Y54" s="72"/>
      <c r="AB54" s="72"/>
      <c r="AE54" s="72"/>
      <c r="AH54" s="72"/>
      <c r="AK54" s="72"/>
      <c r="AN54" s="72"/>
      <c r="AQ54" s="72"/>
      <c r="AT54" s="72"/>
      <c r="AW54" s="72"/>
      <c r="AZ54" s="72"/>
      <c r="BC54" s="72"/>
      <c r="BF54" s="72"/>
      <c r="BI54" s="72"/>
      <c r="BL54" s="72"/>
      <c r="BO54" s="72"/>
      <c r="BR54" s="72"/>
      <c r="BU54" s="72"/>
      <c r="BX54" s="72"/>
      <c r="CA54" s="72"/>
    </row>
    <row r="55" spans="1:79" hidden="1">
      <c r="A55" t="s">
        <v>394</v>
      </c>
      <c r="F55">
        <f>ROUND(F54-F85,2)</f>
        <v>-133621519.27</v>
      </c>
    </row>
    <row r="56" spans="1:79" hidden="1">
      <c r="A56" t="s">
        <v>418</v>
      </c>
      <c r="D56" s="71"/>
      <c r="F56">
        <f>E10</f>
        <v>-133621519.27</v>
      </c>
      <c r="G56" s="72"/>
      <c r="J56" s="72"/>
      <c r="M56" s="72"/>
      <c r="P56" s="72"/>
      <c r="S56" s="72"/>
      <c r="V56" s="72"/>
      <c r="Y56" s="72"/>
      <c r="AB56" s="72"/>
      <c r="AE56" s="72"/>
      <c r="AH56" s="72"/>
      <c r="AK56" s="72"/>
      <c r="AN56" s="72"/>
      <c r="AQ56" s="72"/>
      <c r="AT56" s="72"/>
      <c r="AW56" s="72"/>
      <c r="AZ56" s="72"/>
      <c r="BC56" s="72"/>
      <c r="BF56" s="72"/>
      <c r="BI56" s="72"/>
      <c r="BL56" s="72"/>
      <c r="BO56" s="72"/>
      <c r="BR56" s="72"/>
      <c r="BU56" s="72"/>
      <c r="BX56" s="72"/>
      <c r="CA56" s="72"/>
    </row>
    <row r="57" spans="1:79" hidden="1">
      <c r="A57" t="s">
        <v>394</v>
      </c>
      <c r="F57">
        <f>ROUND(F56-F85,2)</f>
        <v>-133621519.27</v>
      </c>
    </row>
    <row r="58" spans="1:79" hidden="1"/>
    <row r="59" spans="1:79" hidden="1"/>
    <row r="60" spans="1:79">
      <c r="A60" t="s">
        <v>397</v>
      </c>
    </row>
    <row r="61" spans="1:79">
      <c r="A61" t="s">
        <v>383</v>
      </c>
      <c r="B61" t="s">
        <v>360</v>
      </c>
      <c r="C61" t="s">
        <v>360</v>
      </c>
      <c r="D61" t="s">
        <v>360</v>
      </c>
      <c r="E61" t="s">
        <v>360</v>
      </c>
      <c r="F61" t="s">
        <v>360</v>
      </c>
      <c r="G61" t="s">
        <v>360</v>
      </c>
      <c r="H61" t="s">
        <v>360</v>
      </c>
      <c r="I61" t="s">
        <v>360</v>
      </c>
      <c r="J61" t="s">
        <v>360</v>
      </c>
      <c r="K61" t="s">
        <v>360</v>
      </c>
      <c r="L61" t="s">
        <v>360</v>
      </c>
      <c r="M61" t="s">
        <v>360</v>
      </c>
      <c r="N61" t="s">
        <v>360</v>
      </c>
      <c r="O61" t="s">
        <v>360</v>
      </c>
      <c r="P61" t="s">
        <v>360</v>
      </c>
      <c r="Q61" t="s">
        <v>360</v>
      </c>
      <c r="R61" t="s">
        <v>360</v>
      </c>
      <c r="S61" t="s">
        <v>360</v>
      </c>
      <c r="T61" t="s">
        <v>360</v>
      </c>
      <c r="U61" t="s">
        <v>360</v>
      </c>
      <c r="V61" t="s">
        <v>360</v>
      </c>
      <c r="W61" t="s">
        <v>360</v>
      </c>
      <c r="X61" t="s">
        <v>360</v>
      </c>
      <c r="Y61" t="s">
        <v>360</v>
      </c>
      <c r="Z61" t="s">
        <v>360</v>
      </c>
      <c r="AA61" t="s">
        <v>360</v>
      </c>
      <c r="AB61" t="s">
        <v>360</v>
      </c>
      <c r="AC61" t="s">
        <v>360</v>
      </c>
      <c r="AD61" t="s">
        <v>360</v>
      </c>
      <c r="AE61" t="s">
        <v>360</v>
      </c>
      <c r="AF61" t="s">
        <v>360</v>
      </c>
      <c r="AG61" t="s">
        <v>360</v>
      </c>
      <c r="AH61" t="s">
        <v>360</v>
      </c>
      <c r="AI61" t="s">
        <v>360</v>
      </c>
      <c r="AJ61" t="s">
        <v>360</v>
      </c>
      <c r="AK61" t="s">
        <v>360</v>
      </c>
      <c r="AL61" t="s">
        <v>360</v>
      </c>
      <c r="AM61" t="s">
        <v>360</v>
      </c>
      <c r="AN61" t="s">
        <v>360</v>
      </c>
      <c r="AO61" t="s">
        <v>360</v>
      </c>
      <c r="AP61" t="s">
        <v>360</v>
      </c>
      <c r="AQ61" t="s">
        <v>360</v>
      </c>
      <c r="AR61" t="s">
        <v>360</v>
      </c>
      <c r="AS61" t="s">
        <v>360</v>
      </c>
      <c r="AT61" t="s">
        <v>360</v>
      </c>
      <c r="AU61" t="s">
        <v>360</v>
      </c>
      <c r="AV61" t="s">
        <v>360</v>
      </c>
      <c r="AW61" t="s">
        <v>360</v>
      </c>
      <c r="AX61" t="s">
        <v>360</v>
      </c>
      <c r="AY61" t="s">
        <v>360</v>
      </c>
      <c r="AZ61" t="s">
        <v>360</v>
      </c>
      <c r="BA61" t="s">
        <v>360</v>
      </c>
      <c r="BB61" t="s">
        <v>360</v>
      </c>
      <c r="BC61" t="s">
        <v>360</v>
      </c>
      <c r="BD61" t="s">
        <v>360</v>
      </c>
      <c r="BE61" t="s">
        <v>360</v>
      </c>
      <c r="BF61" t="s">
        <v>360</v>
      </c>
      <c r="BG61" t="s">
        <v>360</v>
      </c>
      <c r="BH61" t="s">
        <v>360</v>
      </c>
      <c r="BI61" t="s">
        <v>360</v>
      </c>
      <c r="BJ61" t="s">
        <v>360</v>
      </c>
      <c r="BK61" t="s">
        <v>360</v>
      </c>
      <c r="BL61" t="s">
        <v>360</v>
      </c>
      <c r="BM61" t="s">
        <v>360</v>
      </c>
      <c r="BN61" t="s">
        <v>360</v>
      </c>
      <c r="BO61" t="s">
        <v>360</v>
      </c>
      <c r="BP61" t="s">
        <v>360</v>
      </c>
      <c r="BQ61" t="s">
        <v>360</v>
      </c>
      <c r="BR61" t="s">
        <v>360</v>
      </c>
      <c r="BS61" t="s">
        <v>360</v>
      </c>
      <c r="BT61" t="s">
        <v>360</v>
      </c>
      <c r="BU61" t="s">
        <v>360</v>
      </c>
    </row>
    <row r="62" spans="1:79">
      <c r="A62" t="s">
        <v>384</v>
      </c>
    </row>
    <row r="63" spans="1:79">
      <c r="A63" t="s">
        <v>385</v>
      </c>
    </row>
    <row r="64" spans="1:79">
      <c r="A64" t="s">
        <v>387</v>
      </c>
    </row>
    <row r="65" spans="1:1" ht="13.5" thickBot="1">
      <c r="A65" t="s">
        <v>386</v>
      </c>
    </row>
    <row r="66" spans="1:1" ht="14.25" thickTop="1" thickBot="1"/>
    <row r="67" spans="1:1" ht="13.5" thickTop="1">
      <c r="A67" t="s">
        <v>57</v>
      </c>
    </row>
    <row r="68" spans="1:1" ht="23.25" customHeight="1">
      <c r="A68" t="str">
        <f t="shared" ref="A68:A84" si="18">A94</f>
        <v>a) Principal Receipts received in respect of the Mortgage Loans</v>
      </c>
    </row>
    <row r="69" spans="1:1">
      <c r="A69" t="str">
        <f t="shared" si="18"/>
        <v>b) Income from Authorised Investments</v>
      </c>
    </row>
    <row r="70" spans="1:1" ht="28.5" customHeight="1">
      <c r="A70" t="str">
        <f t="shared" si="18"/>
        <v xml:space="preserve">c) For any Bullet Redemption Notes the amount standing to the credit of each Cash Accumulation Ledger </v>
      </c>
    </row>
    <row r="71" spans="1:1" ht="28.5" customHeight="1">
      <c r="A71" t="str">
        <f t="shared" si="18"/>
        <v xml:space="preserve">d) All other principal amounts standing to the credit of the Principal Ledger </v>
      </c>
    </row>
    <row r="72" spans="1:1" ht="27.75" customHeight="1">
      <c r="A72" t="str">
        <f t="shared" si="18"/>
        <v xml:space="preserve">e) Following the occurrence of an Asset Trigger Event and for as long as a Non-Asset Trigger Event has occurred application of the Funding </v>
      </c>
    </row>
    <row r="73" spans="1:1" ht="23.25" customHeight="1">
      <c r="A73" t="str">
        <f t="shared" si="18"/>
        <v xml:space="preserve">    Note Principal Portion and all amounts standing to the credit of each Cash Accumulation Ledger;</v>
      </c>
    </row>
    <row r="74" spans="1:1">
      <c r="A74" t="str">
        <f t="shared" si="18"/>
        <v xml:space="preserve">f) Amounts in respect of principal to be received from Currency Swap Counterparties under the Currency Swap Agreements </v>
      </c>
    </row>
    <row r="75" spans="1:1">
      <c r="A75" t="str">
        <f t="shared" si="18"/>
        <v>g) all amounts to be credited to the Principal Deficiency Sub-Ledgers pursuant to items (iii) and (v) of the application of the Funding Note Revenue Portion</v>
      </c>
    </row>
    <row r="76" spans="1:1">
      <c r="A76" t="str">
        <f t="shared" si="18"/>
        <v>h) Amounts standing to the credit of the Reserve Fund</v>
      </c>
    </row>
    <row r="77" spans="1:1">
      <c r="A77" t="str">
        <f t="shared" si="18"/>
        <v xml:space="preserve">i) Amounts standing to the credit of the Excess Principal Fund </v>
      </c>
    </row>
    <row r="78" spans="1:1">
      <c r="A78" t="str">
        <f t="shared" si="18"/>
        <v xml:space="preserve">j) Any amounts of a principal nature received from the Seller in respect of any redress payments </v>
      </c>
    </row>
    <row r="79" spans="1:1">
      <c r="A79" t="str">
        <f t="shared" si="18"/>
        <v xml:space="preserve">k) The proceeds of any further drawdown under the Class Z(S) VFN To ensure the Actual Subordination Amount is equal to the Required Subordination amount </v>
      </c>
    </row>
    <row r="80" spans="1:1">
      <c r="A80" t="str">
        <f t="shared" si="18"/>
        <v>l) the proceeds of any further drawdown under the Class Z(S) VFN to be applied to effect the redemption of Class A Notes or the Seller's Notes</v>
      </c>
    </row>
    <row r="81" spans="1:2">
      <c r="A81" t="str">
        <f t="shared" si="18"/>
        <v xml:space="preserve">   provided, in each case, that the Principal Amount Outstanding of the Seller's 
  Note is at all times at least equal to the Minimum Seller's Note Amount</v>
      </c>
    </row>
    <row r="82" spans="1:2">
      <c r="A82" t="str">
        <f t="shared" si="18"/>
        <v>m) the proceeds of any further drawdown under the Seller's Note to be applied to effect the redemption of the Class A Notes and/or Class Z (S) VFN</v>
      </c>
    </row>
    <row r="83" spans="1:2">
      <c r="A83" t="str">
        <f t="shared" si="18"/>
        <v xml:space="preserve">n) on each Note Payment Date for non Monthly Notes, any amounts standing to the credit of the Principal Provision Fund in respect of such Series </v>
      </c>
    </row>
    <row r="84" spans="1:2">
      <c r="A84" t="str">
        <f t="shared" si="18"/>
        <v xml:space="preserve">    and Class of Notes less any Principal Receipts applied in respect of any Remaining Revenue Shortfall on such Payment Date.</v>
      </c>
    </row>
    <row r="85" spans="1:2" ht="13.5" thickBot="1">
      <c r="A85" t="s">
        <v>368</v>
      </c>
    </row>
    <row r="86" spans="1:2" ht="13.5" thickTop="1"/>
    <row r="87" spans="1:2">
      <c r="A87" t="s">
        <v>383</v>
      </c>
    </row>
    <row r="88" spans="1:2" hidden="1" outlineLevel="1">
      <c r="A88" t="s">
        <v>384</v>
      </c>
      <c r="B88">
        <f>'Investor Report'!$J639</f>
        <v>0</v>
      </c>
    </row>
    <row r="89" spans="1:2" hidden="1" outlineLevel="1">
      <c r="A89" t="s">
        <v>385</v>
      </c>
      <c r="B89">
        <f>'Investor Report'!$J640</f>
        <v>0</v>
      </c>
    </row>
    <row r="90" spans="1:2" hidden="1" outlineLevel="1">
      <c r="A90" t="s">
        <v>387</v>
      </c>
      <c r="B90">
        <f>'Investor Report'!$J641</f>
        <v>0</v>
      </c>
    </row>
    <row r="91" spans="1:2" ht="13.5" hidden="1" outlineLevel="1" thickBot="1">
      <c r="A91" t="s">
        <v>386</v>
      </c>
      <c r="B91">
        <f>'Investor Report'!$J642</f>
        <v>0</v>
      </c>
    </row>
    <row r="92" spans="1:2" ht="14.25" hidden="1" outlineLevel="1" thickTop="1" thickBot="1"/>
    <row r="93" spans="1:2" ht="13.5" hidden="1" outlineLevel="1" thickTop="1">
      <c r="A93" t="s">
        <v>57</v>
      </c>
      <c r="B93" t="s">
        <v>360</v>
      </c>
    </row>
    <row r="94" spans="1:2" hidden="1" outlineLevel="1">
      <c r="A94" t="s">
        <v>623</v>
      </c>
      <c r="B94">
        <f>'Investor Report'!D677</f>
        <v>52981344.379999995</v>
      </c>
    </row>
    <row r="95" spans="1:2" hidden="1" outlineLevel="1">
      <c r="A95" t="s">
        <v>624</v>
      </c>
      <c r="B95">
        <f>'Investor Report'!D679</f>
        <v>0</v>
      </c>
    </row>
    <row r="96" spans="1:2" hidden="1" outlineLevel="1">
      <c r="A96" t="s">
        <v>625</v>
      </c>
      <c r="B96">
        <f>'Investor Report'!D680</f>
        <v>0</v>
      </c>
    </row>
    <row r="97" spans="1:2" hidden="1" outlineLevel="1">
      <c r="A97" t="s">
        <v>626</v>
      </c>
      <c r="B97">
        <f>'Investor Report'!D681</f>
        <v>0</v>
      </c>
    </row>
    <row r="98" spans="1:2" hidden="1" outlineLevel="1">
      <c r="A98" t="s">
        <v>634</v>
      </c>
      <c r="B98">
        <f>'Investor Report'!D682</f>
        <v>0</v>
      </c>
    </row>
    <row r="99" spans="1:2" hidden="1" outlineLevel="1">
      <c r="A99" t="s">
        <v>635</v>
      </c>
      <c r="B99">
        <f>'Investor Report'!D683</f>
        <v>0</v>
      </c>
    </row>
    <row r="100" spans="1:2" hidden="1" outlineLevel="1">
      <c r="A100" t="s">
        <v>627</v>
      </c>
      <c r="B100">
        <f>'Investor Report'!D684</f>
        <v>0</v>
      </c>
    </row>
    <row r="101" spans="1:2" hidden="1" outlineLevel="1">
      <c r="A101" t="s">
        <v>628</v>
      </c>
      <c r="B101">
        <f>'Investor Report'!D685</f>
        <v>0</v>
      </c>
    </row>
    <row r="102" spans="1:2" hidden="1" outlineLevel="1">
      <c r="A102" t="s">
        <v>629</v>
      </c>
      <c r="B102">
        <f>'Investor Report'!D686</f>
        <v>0</v>
      </c>
    </row>
    <row r="103" spans="1:2" hidden="1" outlineLevel="1">
      <c r="A103" t="s">
        <v>630</v>
      </c>
      <c r="B103">
        <f>'Investor Report'!D687</f>
        <v>0</v>
      </c>
    </row>
    <row r="104" spans="1:2" hidden="1" outlineLevel="1">
      <c r="A104" t="s">
        <v>631</v>
      </c>
      <c r="B104">
        <f>'Investor Report'!D688</f>
        <v>0</v>
      </c>
    </row>
    <row r="105" spans="1:2" hidden="1" outlineLevel="1">
      <c r="A105" t="s">
        <v>703</v>
      </c>
      <c r="B105">
        <f>'Investor Report'!D689</f>
        <v>0</v>
      </c>
    </row>
    <row r="106" spans="1:2" collapsed="1">
      <c r="A106" t="s">
        <v>632</v>
      </c>
      <c r="B106">
        <f>'Investor Report'!D692</f>
        <v>0</v>
      </c>
    </row>
    <row r="107" spans="1:2">
      <c r="A107" t="s">
        <v>704</v>
      </c>
    </row>
    <row r="108" spans="1:2">
      <c r="A108" t="s">
        <v>633</v>
      </c>
      <c r="B108">
        <f>'Investor Report'!D693</f>
        <v>0</v>
      </c>
    </row>
    <row r="109" spans="1:2">
      <c r="A109" t="s">
        <v>637</v>
      </c>
      <c r="B109">
        <f>'Investor Report'!D694</f>
        <v>0</v>
      </c>
    </row>
    <row r="110" spans="1:2">
      <c r="A110" t="s">
        <v>638</v>
      </c>
    </row>
    <row r="111" spans="1:2">
      <c r="A111" t="s">
        <v>368</v>
      </c>
      <c r="B111">
        <f>'Investor Report'!D696</f>
        <v>55908637.299999997</v>
      </c>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07"/>
  <sheetViews>
    <sheetView showGridLines="0" tabSelected="1" view="pageBreakPreview" topLeftCell="A175" zoomScale="60" zoomScaleNormal="55" zoomScalePageLayoutView="70" workbookViewId="0">
      <selection activeCell="C212" sqref="C212"/>
    </sheetView>
  </sheetViews>
  <sheetFormatPr defaultColWidth="9.28515625" defaultRowHeight="15"/>
  <cols>
    <col min="1" max="1" width="50.28515625" style="216" customWidth="1"/>
    <col min="2" max="2" width="56.7109375" style="216" customWidth="1"/>
    <col min="3" max="3" width="47.5703125" style="216" customWidth="1"/>
    <col min="4" max="4" width="48.42578125" style="216" customWidth="1"/>
    <col min="5" max="5" width="44" style="216" customWidth="1"/>
    <col min="6" max="6" width="40" style="482" customWidth="1"/>
    <col min="7" max="7" width="20.5703125" style="216" customWidth="1"/>
    <col min="8" max="8" width="19" style="216" customWidth="1"/>
    <col min="9" max="9" width="23.7109375" style="216" customWidth="1"/>
    <col min="10" max="10" width="16.5703125" style="216" customWidth="1"/>
    <col min="11" max="13" width="19" style="216" customWidth="1"/>
    <col min="14" max="22" width="9.28515625" style="216"/>
    <col min="23" max="23" width="8.5703125" style="216" customWidth="1"/>
    <col min="24" max="65" width="9.28515625" style="216"/>
    <col min="66" max="67" width="0" style="216" hidden="1" customWidth="1"/>
    <col min="68" max="16384" width="9.28515625" style="216"/>
  </cols>
  <sheetData>
    <row r="1" spans="1:10" s="213" customFormat="1" ht="45">
      <c r="A1" s="563" t="s">
        <v>434</v>
      </c>
      <c r="B1" s="563"/>
      <c r="C1" s="563"/>
      <c r="D1" s="563"/>
      <c r="E1" s="563"/>
      <c r="F1" s="563"/>
      <c r="G1" s="563"/>
      <c r="H1" s="563"/>
      <c r="I1" s="563"/>
      <c r="J1" s="563"/>
    </row>
    <row r="2" spans="1:10" s="214" customFormat="1" ht="30">
      <c r="A2" s="647" t="s">
        <v>229</v>
      </c>
      <c r="B2" s="647"/>
      <c r="C2" s="647"/>
      <c r="D2" s="647"/>
      <c r="E2" s="647"/>
      <c r="F2" s="647"/>
      <c r="G2" s="647"/>
      <c r="H2" s="647"/>
      <c r="I2" s="647"/>
      <c r="J2" s="647"/>
    </row>
    <row r="3" spans="1:10" ht="18" customHeight="1">
      <c r="A3" s="215"/>
      <c r="B3" s="215"/>
      <c r="C3" s="215"/>
      <c r="D3" s="215"/>
      <c r="E3" s="215"/>
      <c r="F3" s="215"/>
      <c r="G3" s="215"/>
      <c r="H3" s="215"/>
    </row>
    <row r="4" spans="1:10" ht="45.75" customHeight="1">
      <c r="A4" s="640" t="s">
        <v>118</v>
      </c>
      <c r="B4" s="640"/>
      <c r="C4" s="640"/>
      <c r="D4" s="640"/>
      <c r="E4" s="640"/>
      <c r="F4" s="640"/>
      <c r="G4" s="640"/>
      <c r="H4" s="640"/>
      <c r="I4" s="640"/>
      <c r="J4" s="640"/>
    </row>
    <row r="5" spans="1:10" ht="15" customHeight="1">
      <c r="E5" s="217"/>
      <c r="F5" s="215"/>
      <c r="G5" s="215"/>
      <c r="H5" s="215"/>
    </row>
    <row r="6" spans="1:10" ht="18" customHeight="1">
      <c r="A6" s="218" t="s">
        <v>230</v>
      </c>
      <c r="B6" s="88"/>
      <c r="C6" s="88"/>
      <c r="D6" s="88"/>
      <c r="F6" s="215"/>
      <c r="G6" s="215"/>
      <c r="H6" s="215"/>
    </row>
    <row r="7" spans="1:10" ht="15.75" thickBot="1">
      <c r="F7" s="215"/>
      <c r="G7" s="215"/>
      <c r="H7" s="215"/>
      <c r="J7" s="70"/>
    </row>
    <row r="8" spans="1:10" ht="15.75" thickTop="1">
      <c r="A8" s="219" t="s">
        <v>153</v>
      </c>
      <c r="B8" s="220" t="s">
        <v>153</v>
      </c>
      <c r="C8" s="219"/>
      <c r="D8" s="219"/>
      <c r="F8" s="215"/>
      <c r="G8" s="215"/>
      <c r="H8" s="215"/>
      <c r="I8" s="79"/>
      <c r="J8" s="79"/>
    </row>
    <row r="9" spans="1:10">
      <c r="A9" s="88" t="s">
        <v>155</v>
      </c>
      <c r="B9" s="221"/>
      <c r="C9" s="88"/>
      <c r="D9" s="222">
        <v>44620</v>
      </c>
      <c r="F9" s="215"/>
      <c r="G9" s="215"/>
      <c r="H9" s="215"/>
      <c r="I9" s="223"/>
      <c r="J9" s="224"/>
    </row>
    <row r="10" spans="1:10">
      <c r="A10" s="88" t="s">
        <v>156</v>
      </c>
      <c r="B10" s="225">
        <v>44562</v>
      </c>
      <c r="C10" s="226" t="s">
        <v>157</v>
      </c>
      <c r="D10" s="227">
        <v>44592</v>
      </c>
      <c r="F10" s="215"/>
      <c r="G10" s="215"/>
      <c r="H10" s="215"/>
      <c r="I10" s="70"/>
      <c r="J10" s="70"/>
    </row>
    <row r="11" spans="1:10" ht="16.5" thickBot="1">
      <c r="A11" s="228"/>
      <c r="B11" s="229"/>
      <c r="C11" s="228"/>
      <c r="D11" s="228"/>
      <c r="F11" s="215"/>
      <c r="G11" s="215"/>
      <c r="H11" s="215"/>
      <c r="I11" s="223"/>
      <c r="J11" s="224"/>
    </row>
    <row r="12" spans="1:10" ht="15.75" thickTop="1">
      <c r="F12" s="215"/>
      <c r="G12" s="215"/>
      <c r="H12" s="215"/>
      <c r="I12" s="70"/>
      <c r="J12" s="70"/>
    </row>
    <row r="13" spans="1:10">
      <c r="F13" s="216"/>
      <c r="G13" s="70"/>
      <c r="I13" s="70"/>
      <c r="J13" s="70"/>
    </row>
    <row r="14" spans="1:10">
      <c r="B14" s="230"/>
      <c r="C14" s="230"/>
      <c r="D14" s="230"/>
      <c r="E14" s="230"/>
      <c r="F14" s="216"/>
      <c r="H14" s="231"/>
    </row>
    <row r="15" spans="1:10">
      <c r="B15" s="230"/>
      <c r="C15" s="230"/>
      <c r="D15" s="230"/>
      <c r="E15" s="230"/>
      <c r="F15" s="70"/>
      <c r="G15" s="232"/>
      <c r="H15" s="231"/>
    </row>
    <row r="16" spans="1:10" ht="15.75">
      <c r="A16" s="632" t="s">
        <v>158</v>
      </c>
      <c r="B16" s="633"/>
      <c r="C16" s="233"/>
      <c r="D16" s="233"/>
      <c r="E16" s="234"/>
      <c r="F16" s="234"/>
      <c r="G16" s="234"/>
      <c r="H16" s="70"/>
    </row>
    <row r="17" spans="1:10" ht="16.5" thickBot="1">
      <c r="B17" s="235"/>
      <c r="C17" s="235"/>
      <c r="D17" s="235"/>
      <c r="E17" s="233"/>
      <c r="F17" s="234"/>
      <c r="G17" s="234"/>
      <c r="H17" s="70"/>
    </row>
    <row r="18" spans="1:10" ht="16.5" thickTop="1">
      <c r="A18" s="236"/>
      <c r="B18" s="573" t="s">
        <v>159</v>
      </c>
      <c r="C18" s="574"/>
      <c r="D18" s="648" t="s">
        <v>160</v>
      </c>
      <c r="E18" s="649"/>
      <c r="F18" s="665" t="s">
        <v>161</v>
      </c>
      <c r="G18" s="666"/>
    </row>
    <row r="19" spans="1:10" ht="26.25" customHeight="1">
      <c r="A19" s="70" t="s">
        <v>431</v>
      </c>
      <c r="B19" s="571" t="s">
        <v>432</v>
      </c>
      <c r="C19" s="572"/>
      <c r="D19" s="636" t="s">
        <v>426</v>
      </c>
      <c r="E19" s="637"/>
      <c r="F19" s="634" t="s">
        <v>202</v>
      </c>
      <c r="G19" s="634"/>
    </row>
    <row r="20" spans="1:10" ht="26.25" customHeight="1">
      <c r="A20" s="70" t="s">
        <v>429</v>
      </c>
      <c r="B20" s="575" t="s">
        <v>433</v>
      </c>
      <c r="C20" s="576"/>
      <c r="D20" s="659" t="s">
        <v>430</v>
      </c>
      <c r="E20" s="660"/>
      <c r="F20" s="635"/>
      <c r="G20" s="635"/>
    </row>
    <row r="21" spans="1:10" ht="16.5" thickBot="1">
      <c r="A21" s="228"/>
      <c r="B21" s="229"/>
      <c r="C21" s="228"/>
      <c r="D21" s="228"/>
      <c r="E21" s="228"/>
      <c r="F21" s="237"/>
      <c r="G21" s="238"/>
    </row>
    <row r="22" spans="1:10" ht="16.5" thickTop="1">
      <c r="A22" s="93"/>
      <c r="B22" s="239"/>
      <c r="C22" s="239"/>
      <c r="D22" s="240"/>
      <c r="E22" s="1"/>
      <c r="F22" s="1"/>
      <c r="G22" s="241"/>
      <c r="H22" s="226"/>
    </row>
    <row r="23" spans="1:10" s="82" customFormat="1" ht="19.5" customHeight="1">
      <c r="A23" s="653" t="s">
        <v>204</v>
      </c>
      <c r="B23" s="653"/>
      <c r="C23" s="653"/>
      <c r="D23" s="653"/>
      <c r="E23" s="653"/>
      <c r="F23" s="654"/>
      <c r="G23" s="655"/>
      <c r="H23" s="242"/>
    </row>
    <row r="24" spans="1:10">
      <c r="A24" s="243" t="s">
        <v>672</v>
      </c>
      <c r="E24" s="70"/>
      <c r="F24" s="70"/>
      <c r="G24" s="70"/>
      <c r="H24" s="70"/>
    </row>
    <row r="25" spans="1:10">
      <c r="E25" s="70"/>
      <c r="F25" s="70"/>
      <c r="G25" s="70"/>
      <c r="H25" s="226"/>
    </row>
    <row r="26" spans="1:10">
      <c r="A26" s="244"/>
      <c r="E26" s="70"/>
      <c r="F26" s="70"/>
      <c r="G26" s="70"/>
      <c r="H26" s="70"/>
    </row>
    <row r="27" spans="1:10">
      <c r="E27" s="70"/>
      <c r="F27" s="70"/>
      <c r="G27" s="245"/>
      <c r="H27" s="206"/>
    </row>
    <row r="28" spans="1:10" ht="15.75">
      <c r="A28" s="81" t="s">
        <v>436</v>
      </c>
      <c r="B28" s="82"/>
      <c r="C28" s="82"/>
      <c r="D28" s="82"/>
      <c r="E28" s="83"/>
      <c r="F28" s="70"/>
      <c r="G28" s="70"/>
      <c r="H28" s="226"/>
    </row>
    <row r="29" spans="1:10" ht="17.25" customHeight="1">
      <c r="A29" s="643" t="s">
        <v>537</v>
      </c>
      <c r="B29" s="643"/>
      <c r="C29" s="643"/>
      <c r="D29" s="643"/>
      <c r="E29" s="643"/>
      <c r="F29" s="643"/>
      <c r="G29" s="643"/>
      <c r="H29" s="643"/>
      <c r="I29" s="643"/>
      <c r="J29" s="643"/>
    </row>
    <row r="30" spans="1:10">
      <c r="A30" s="643"/>
      <c r="B30" s="643"/>
      <c r="C30" s="643"/>
      <c r="D30" s="643"/>
      <c r="E30" s="643"/>
      <c r="F30" s="643"/>
      <c r="G30" s="643"/>
      <c r="H30" s="643"/>
      <c r="I30" s="643"/>
      <c r="J30" s="643"/>
    </row>
    <row r="31" spans="1:10">
      <c r="A31" s="643"/>
      <c r="B31" s="643"/>
      <c r="C31" s="643"/>
      <c r="D31" s="643"/>
      <c r="E31" s="643"/>
      <c r="F31" s="643"/>
      <c r="G31" s="643"/>
      <c r="H31" s="643"/>
      <c r="I31" s="643"/>
      <c r="J31" s="643"/>
    </row>
    <row r="32" spans="1:10" ht="15.75">
      <c r="A32" s="81" t="s">
        <v>437</v>
      </c>
      <c r="B32" s="82"/>
      <c r="C32" s="82"/>
      <c r="D32" s="82"/>
      <c r="E32" s="82"/>
      <c r="F32" s="70"/>
      <c r="G32" s="70"/>
      <c r="H32" s="226"/>
    </row>
    <row r="33" spans="1:10" ht="15" customHeight="1">
      <c r="A33" s="644" t="s">
        <v>538</v>
      </c>
      <c r="B33" s="644"/>
      <c r="C33" s="644"/>
      <c r="D33" s="644"/>
      <c r="E33" s="644"/>
      <c r="F33" s="644"/>
      <c r="G33" s="644"/>
      <c r="H33" s="644"/>
      <c r="I33" s="644"/>
      <c r="J33" s="644"/>
    </row>
    <row r="34" spans="1:10">
      <c r="A34" s="644"/>
      <c r="B34" s="644"/>
      <c r="C34" s="644"/>
      <c r="D34" s="644"/>
      <c r="E34" s="644"/>
      <c r="F34" s="644"/>
      <c r="G34" s="644"/>
      <c r="H34" s="644"/>
      <c r="I34" s="644"/>
      <c r="J34" s="644"/>
    </row>
    <row r="35" spans="1:10">
      <c r="A35" s="644"/>
      <c r="B35" s="644"/>
      <c r="C35" s="644"/>
      <c r="D35" s="644"/>
      <c r="E35" s="644"/>
      <c r="F35" s="644"/>
      <c r="G35" s="644"/>
      <c r="H35" s="644"/>
      <c r="I35" s="644"/>
      <c r="J35" s="644"/>
    </row>
    <row r="36" spans="1:10">
      <c r="A36" s="644"/>
      <c r="B36" s="644"/>
      <c r="C36" s="644"/>
      <c r="D36" s="644"/>
      <c r="E36" s="644"/>
      <c r="F36" s="644"/>
      <c r="G36" s="644"/>
      <c r="H36" s="644"/>
      <c r="I36" s="644"/>
      <c r="J36" s="644"/>
    </row>
    <row r="37" spans="1:10">
      <c r="A37" s="644"/>
      <c r="B37" s="644"/>
      <c r="C37" s="644"/>
      <c r="D37" s="644"/>
      <c r="E37" s="644"/>
      <c r="F37" s="644"/>
      <c r="G37" s="644"/>
      <c r="H37" s="644"/>
      <c r="I37" s="644"/>
      <c r="J37" s="644"/>
    </row>
    <row r="38" spans="1:10">
      <c r="E38" s="70"/>
      <c r="F38" s="70"/>
      <c r="G38" s="70"/>
      <c r="H38" s="226"/>
    </row>
    <row r="39" spans="1:10" ht="15.75">
      <c r="A39" s="632" t="s">
        <v>120</v>
      </c>
      <c r="B39" s="632"/>
      <c r="C39" s="632"/>
      <c r="D39" s="632"/>
      <c r="E39" s="656"/>
      <c r="F39" s="656"/>
      <c r="G39" s="656"/>
      <c r="H39" s="656"/>
      <c r="I39" s="656"/>
      <c r="J39" s="656"/>
    </row>
    <row r="40" spans="1:10">
      <c r="E40" s="70"/>
      <c r="F40" s="70"/>
      <c r="G40" s="70"/>
      <c r="H40" s="226"/>
    </row>
    <row r="41" spans="1:10" ht="15.75">
      <c r="A41" s="650" t="s">
        <v>119</v>
      </c>
      <c r="B41" s="651"/>
      <c r="C41" s="651"/>
      <c r="D41" s="651"/>
      <c r="E41" s="652"/>
      <c r="F41" s="652"/>
      <c r="G41" s="652"/>
      <c r="H41" s="652"/>
      <c r="I41" s="652"/>
      <c r="J41" s="652"/>
    </row>
    <row r="42" spans="1:10">
      <c r="E42" s="70"/>
      <c r="F42" s="70"/>
      <c r="G42" s="70"/>
      <c r="H42" s="226"/>
    </row>
    <row r="43" spans="1:10">
      <c r="E43" s="70"/>
      <c r="F43" s="70"/>
      <c r="G43" s="70"/>
      <c r="H43" s="226"/>
    </row>
    <row r="44" spans="1:10">
      <c r="E44" s="70"/>
      <c r="F44" s="70"/>
      <c r="G44" s="70"/>
      <c r="H44" s="226"/>
    </row>
    <row r="45" spans="1:10">
      <c r="E45" s="70"/>
      <c r="F45" s="70"/>
      <c r="G45" s="70"/>
      <c r="H45" s="226"/>
    </row>
    <row r="46" spans="1:10">
      <c r="E46" s="70"/>
      <c r="F46" s="70"/>
      <c r="G46" s="70"/>
      <c r="H46" s="226"/>
    </row>
    <row r="47" spans="1:10">
      <c r="E47" s="70"/>
      <c r="F47" s="70"/>
      <c r="G47" s="70"/>
      <c r="H47" s="226"/>
    </row>
    <row r="48" spans="1:10">
      <c r="E48" s="70"/>
      <c r="F48" s="70"/>
      <c r="G48" s="70"/>
      <c r="H48" s="226"/>
    </row>
    <row r="49" spans="1:10">
      <c r="E49" s="70"/>
      <c r="F49" s="70"/>
      <c r="G49" s="70"/>
      <c r="H49" s="226"/>
    </row>
    <row r="50" spans="1:10">
      <c r="A50" s="244"/>
      <c r="E50" s="70"/>
      <c r="F50" s="70"/>
      <c r="G50" s="70"/>
      <c r="H50" s="70"/>
    </row>
    <row r="51" spans="1:10">
      <c r="A51" s="244"/>
      <c r="E51" s="70"/>
      <c r="F51" s="70"/>
      <c r="G51" s="70"/>
      <c r="H51" s="70"/>
    </row>
    <row r="52" spans="1:10">
      <c r="A52" s="244"/>
      <c r="E52" s="70"/>
      <c r="F52" s="70"/>
      <c r="G52" s="70"/>
      <c r="H52" s="70"/>
    </row>
    <row r="53" spans="1:10">
      <c r="A53" s="244"/>
      <c r="E53" s="70"/>
      <c r="F53" s="70"/>
      <c r="G53" s="70"/>
      <c r="H53" s="70"/>
    </row>
    <row r="54" spans="1:10">
      <c r="A54" s="244"/>
      <c r="E54" s="70"/>
      <c r="F54" s="70"/>
      <c r="G54" s="70"/>
      <c r="H54" s="70"/>
    </row>
    <row r="55" spans="1:10">
      <c r="A55" s="244"/>
      <c r="E55" s="70"/>
      <c r="F55" s="70"/>
      <c r="G55" s="70"/>
      <c r="H55" s="70"/>
    </row>
    <row r="56" spans="1:10">
      <c r="A56" s="244"/>
      <c r="E56" s="70"/>
      <c r="F56" s="70"/>
      <c r="G56" s="70"/>
      <c r="H56" s="70"/>
    </row>
    <row r="57" spans="1:10">
      <c r="A57" s="244"/>
      <c r="E57" s="70"/>
      <c r="F57" s="70"/>
      <c r="G57" s="70"/>
      <c r="H57" s="70"/>
    </row>
    <row r="58" spans="1:10">
      <c r="A58" s="244"/>
      <c r="E58" s="70"/>
      <c r="F58" s="70"/>
      <c r="G58" s="70"/>
      <c r="H58" s="70"/>
    </row>
    <row r="59" spans="1:10">
      <c r="A59" s="244"/>
      <c r="E59" s="70"/>
      <c r="F59" s="70"/>
      <c r="G59" s="70"/>
      <c r="H59" s="70"/>
    </row>
    <row r="60" spans="1:10" ht="33.6" customHeight="1">
      <c r="A60" s="244"/>
      <c r="E60" s="70"/>
      <c r="F60" s="70"/>
      <c r="G60" s="70"/>
      <c r="H60" s="70"/>
    </row>
    <row r="61" spans="1:10" ht="36" customHeight="1">
      <c r="A61" s="244"/>
      <c r="E61" s="70"/>
      <c r="F61" s="70"/>
      <c r="G61" s="70"/>
      <c r="H61" s="70"/>
    </row>
    <row r="62" spans="1:10">
      <c r="A62" s="244"/>
      <c r="E62" s="70"/>
      <c r="F62" s="70"/>
      <c r="G62" s="70"/>
      <c r="H62" s="70"/>
    </row>
    <row r="63" spans="1:10" hidden="1">
      <c r="A63" s="244"/>
      <c r="E63" s="70"/>
      <c r="F63" s="70"/>
      <c r="G63" s="245"/>
      <c r="H63" s="206"/>
    </row>
    <row r="64" spans="1:10" s="213" customFormat="1" ht="45">
      <c r="A64" s="563" t="s">
        <v>434</v>
      </c>
      <c r="B64" s="563"/>
      <c r="C64" s="563"/>
      <c r="D64" s="563"/>
      <c r="E64" s="563"/>
      <c r="F64" s="563"/>
      <c r="G64" s="563"/>
      <c r="H64" s="563"/>
      <c r="I64" s="563"/>
      <c r="J64" s="563"/>
    </row>
    <row r="65" spans="1:10" s="214" customFormat="1" ht="30">
      <c r="A65" s="246"/>
      <c r="B65" s="246"/>
      <c r="C65" s="246"/>
      <c r="D65" s="246"/>
      <c r="E65" s="247" t="s">
        <v>229</v>
      </c>
      <c r="F65" s="246"/>
      <c r="G65" s="246"/>
      <c r="H65" s="248" t="s">
        <v>4</v>
      </c>
      <c r="I65" s="556">
        <v>44592</v>
      </c>
      <c r="J65" s="556"/>
    </row>
    <row r="66" spans="1:10" s="86" customFormat="1" ht="13.5" thickBot="1"/>
    <row r="67" spans="1:10" s="252" customFormat="1" ht="63" customHeight="1" thickTop="1">
      <c r="A67" s="249" t="s">
        <v>168</v>
      </c>
      <c r="B67" s="250" t="s">
        <v>121</v>
      </c>
      <c r="C67" s="251" t="s">
        <v>122</v>
      </c>
      <c r="D67" s="606" t="s">
        <v>279</v>
      </c>
      <c r="E67" s="607"/>
      <c r="F67" s="607"/>
      <c r="G67" s="607"/>
      <c r="H67" s="607"/>
    </row>
    <row r="68" spans="1:10" s="252" customFormat="1" ht="23.25" customHeight="1">
      <c r="A68" s="253" t="s">
        <v>324</v>
      </c>
      <c r="B68" s="254" t="s">
        <v>744</v>
      </c>
      <c r="C68" s="255" t="s">
        <v>745</v>
      </c>
      <c r="D68" s="598" t="s">
        <v>449</v>
      </c>
      <c r="E68" s="599"/>
      <c r="F68" s="599"/>
      <c r="G68" s="599"/>
      <c r="H68" s="599"/>
      <c r="I68" s="599"/>
    </row>
    <row r="69" spans="1:10" s="252" customFormat="1" ht="23.25" customHeight="1">
      <c r="A69" s="256" t="s">
        <v>434</v>
      </c>
      <c r="B69" s="257" t="s">
        <v>123</v>
      </c>
      <c r="C69" s="257" t="s">
        <v>123</v>
      </c>
      <c r="D69" s="598" t="s">
        <v>181</v>
      </c>
      <c r="E69" s="599"/>
      <c r="F69" s="599"/>
      <c r="G69" s="599"/>
    </row>
    <row r="70" spans="1:10" s="252" customFormat="1" ht="23.25" customHeight="1">
      <c r="A70" s="258" t="s">
        <v>444</v>
      </c>
      <c r="B70" s="257" t="s">
        <v>123</v>
      </c>
      <c r="C70" s="257" t="s">
        <v>123</v>
      </c>
      <c r="D70" s="608" t="s">
        <v>182</v>
      </c>
      <c r="E70" s="609"/>
      <c r="F70" s="609"/>
      <c r="G70" s="609"/>
    </row>
    <row r="71" spans="1:10" s="252" customFormat="1" ht="23.25" customHeight="1">
      <c r="A71" s="259" t="s">
        <v>729</v>
      </c>
      <c r="B71" s="260" t="s">
        <v>746</v>
      </c>
      <c r="C71" s="261" t="s">
        <v>747</v>
      </c>
      <c r="D71" s="598" t="s">
        <v>673</v>
      </c>
      <c r="E71" s="599"/>
      <c r="F71" s="599"/>
      <c r="G71" s="599"/>
    </row>
    <row r="72" spans="1:10" s="252" customFormat="1" ht="23.25" customHeight="1">
      <c r="A72" s="259" t="s">
        <v>183</v>
      </c>
      <c r="B72" s="257" t="s">
        <v>123</v>
      </c>
      <c r="C72" s="257" t="s">
        <v>123</v>
      </c>
      <c r="D72" s="602" t="s">
        <v>450</v>
      </c>
      <c r="E72" s="603"/>
      <c r="F72" s="603"/>
      <c r="G72" s="603"/>
      <c r="I72" s="86"/>
    </row>
    <row r="73" spans="1:10" s="252" customFormat="1" ht="35.1" customHeight="1">
      <c r="A73" s="259" t="s">
        <v>447</v>
      </c>
      <c r="B73" s="262" t="s">
        <v>748</v>
      </c>
      <c r="C73" s="263" t="s">
        <v>749</v>
      </c>
      <c r="D73" s="602" t="s">
        <v>448</v>
      </c>
      <c r="E73" s="603"/>
      <c r="F73" s="603"/>
      <c r="G73" s="603"/>
      <c r="I73" s="86"/>
    </row>
    <row r="74" spans="1:10" s="252" customFormat="1" ht="23.25" customHeight="1">
      <c r="A74" s="259" t="s">
        <v>446</v>
      </c>
      <c r="B74" s="257" t="s">
        <v>123</v>
      </c>
      <c r="C74" s="257" t="s">
        <v>123</v>
      </c>
      <c r="D74" s="264" t="s">
        <v>545</v>
      </c>
      <c r="E74" s="265"/>
      <c r="F74" s="265"/>
      <c r="G74" s="265"/>
      <c r="I74" s="86"/>
    </row>
    <row r="75" spans="1:10" s="252" customFormat="1" ht="29.25" customHeight="1" thickBot="1">
      <c r="A75" s="266" t="s">
        <v>445</v>
      </c>
      <c r="B75" s="267" t="s">
        <v>123</v>
      </c>
      <c r="C75" s="267" t="s">
        <v>123</v>
      </c>
      <c r="D75" s="600" t="s">
        <v>184</v>
      </c>
      <c r="E75" s="601"/>
      <c r="F75" s="601"/>
      <c r="G75" s="601"/>
      <c r="H75" s="268"/>
      <c r="I75" s="86"/>
      <c r="J75" s="269"/>
    </row>
    <row r="76" spans="1:10" s="252" customFormat="1" ht="23.25" customHeight="1" thickTop="1">
      <c r="A76" s="259"/>
      <c r="B76" s="270"/>
      <c r="C76" s="270"/>
      <c r="D76" s="265"/>
      <c r="E76" s="265"/>
      <c r="F76" s="265"/>
      <c r="G76" s="265"/>
      <c r="H76" s="271"/>
      <c r="I76" s="86"/>
      <c r="J76" s="269"/>
    </row>
    <row r="77" spans="1:10" s="252" customFormat="1" ht="23.25" customHeight="1" thickBot="1">
      <c r="A77" s="272" t="s">
        <v>325</v>
      </c>
      <c r="B77" s="273"/>
      <c r="C77" s="273"/>
      <c r="D77" s="273"/>
      <c r="E77" s="273"/>
      <c r="F77" s="273"/>
      <c r="G77" s="274"/>
      <c r="H77" s="274"/>
      <c r="I77" s="274"/>
      <c r="J77" s="274"/>
    </row>
    <row r="78" spans="1:10" s="252" customFormat="1" ht="23.25" customHeight="1" thickTop="1">
      <c r="A78" s="249" t="s">
        <v>326</v>
      </c>
      <c r="B78" s="586" t="s">
        <v>113</v>
      </c>
      <c r="C78" s="587"/>
      <c r="D78" s="275" t="s">
        <v>688</v>
      </c>
      <c r="E78" s="251" t="s">
        <v>380</v>
      </c>
      <c r="F78" s="276" t="s">
        <v>114</v>
      </c>
      <c r="G78" s="606" t="s">
        <v>115</v>
      </c>
      <c r="H78" s="607"/>
      <c r="I78" s="607"/>
    </row>
    <row r="79" spans="1:10" s="252" customFormat="1" ht="60" customHeight="1">
      <c r="A79" s="277" t="s">
        <v>451</v>
      </c>
      <c r="B79" s="577" t="s">
        <v>381</v>
      </c>
      <c r="C79" s="578"/>
      <c r="D79" s="278" t="s">
        <v>690</v>
      </c>
      <c r="E79" s="279" t="s">
        <v>601</v>
      </c>
      <c r="F79" s="280" t="s">
        <v>116</v>
      </c>
      <c r="G79" s="604" t="s">
        <v>471</v>
      </c>
      <c r="H79" s="605"/>
      <c r="I79" s="605"/>
    </row>
    <row r="80" spans="1:10" s="252" customFormat="1" ht="80.25" customHeight="1">
      <c r="A80" s="277" t="s">
        <v>452</v>
      </c>
      <c r="B80" s="579" t="s">
        <v>381</v>
      </c>
      <c r="C80" s="580"/>
      <c r="D80" s="281" t="s">
        <v>691</v>
      </c>
      <c r="E80" s="281" t="s">
        <v>601</v>
      </c>
      <c r="F80" s="282" t="s">
        <v>116</v>
      </c>
      <c r="G80" s="597" t="s">
        <v>470</v>
      </c>
      <c r="H80" s="591"/>
      <c r="I80" s="591"/>
    </row>
    <row r="81" spans="1:10" s="252" customFormat="1" ht="92.25" customHeight="1">
      <c r="A81" s="283" t="s">
        <v>70</v>
      </c>
      <c r="B81" s="579" t="s">
        <v>71</v>
      </c>
      <c r="C81" s="580"/>
      <c r="D81" s="281" t="s">
        <v>689</v>
      </c>
      <c r="E81" s="281" t="s">
        <v>602</v>
      </c>
      <c r="F81" s="282" t="s">
        <v>116</v>
      </c>
      <c r="G81" s="597" t="s">
        <v>472</v>
      </c>
      <c r="H81" s="591"/>
      <c r="I81" s="591"/>
    </row>
    <row r="82" spans="1:10" s="252" customFormat="1" ht="286.5" customHeight="1">
      <c r="A82" s="283" t="s">
        <v>453</v>
      </c>
      <c r="B82" s="579" t="s">
        <v>454</v>
      </c>
      <c r="C82" s="580"/>
      <c r="D82" s="281" t="s">
        <v>692</v>
      </c>
      <c r="E82" s="281" t="s">
        <v>604</v>
      </c>
      <c r="F82" s="282" t="s">
        <v>116</v>
      </c>
      <c r="G82" s="597" t="s">
        <v>677</v>
      </c>
      <c r="H82" s="591"/>
      <c r="I82" s="591"/>
    </row>
    <row r="83" spans="1:10" s="285" customFormat="1" ht="409.6" customHeight="1">
      <c r="A83" s="284" t="s">
        <v>607</v>
      </c>
      <c r="B83" s="592" t="s">
        <v>608</v>
      </c>
      <c r="C83" s="593"/>
      <c r="D83" s="281" t="s">
        <v>483</v>
      </c>
      <c r="E83" s="281" t="s">
        <v>605</v>
      </c>
      <c r="F83" s="282" t="s">
        <v>116</v>
      </c>
      <c r="G83" s="597" t="s">
        <v>676</v>
      </c>
      <c r="H83" s="591"/>
      <c r="I83" s="591"/>
    </row>
    <row r="84" spans="1:10" s="252" customFormat="1" ht="14.25" customHeight="1">
      <c r="A84" s="259"/>
      <c r="B84" s="270"/>
      <c r="C84" s="270"/>
      <c r="D84" s="265"/>
      <c r="E84" s="265"/>
      <c r="F84" s="265"/>
      <c r="G84" s="265"/>
      <c r="H84" s="271"/>
      <c r="I84" s="86"/>
      <c r="J84" s="269"/>
    </row>
    <row r="85" spans="1:10" s="213" customFormat="1" ht="45">
      <c r="A85" s="563" t="s">
        <v>434</v>
      </c>
      <c r="B85" s="563"/>
      <c r="C85" s="563"/>
      <c r="D85" s="563"/>
      <c r="E85" s="563"/>
      <c r="F85" s="563"/>
      <c r="G85" s="563"/>
      <c r="H85" s="563"/>
      <c r="I85" s="563"/>
      <c r="J85" s="563"/>
    </row>
    <row r="86" spans="1:10" s="214" customFormat="1" ht="30">
      <c r="A86" s="246"/>
      <c r="B86" s="246"/>
      <c r="C86" s="246"/>
      <c r="D86" s="246"/>
      <c r="E86" s="247" t="s">
        <v>229</v>
      </c>
      <c r="F86" s="246"/>
      <c r="G86" s="246"/>
      <c r="H86" s="248" t="s">
        <v>4</v>
      </c>
      <c r="I86" s="556">
        <v>44592</v>
      </c>
      <c r="J86" s="556"/>
    </row>
    <row r="87" spans="1:10" s="252" customFormat="1" ht="23.25" customHeight="1">
      <c r="A87" s="259"/>
      <c r="B87" s="270"/>
      <c r="C87" s="270"/>
      <c r="D87" s="265"/>
      <c r="E87" s="265"/>
      <c r="F87" s="265"/>
      <c r="G87" s="265"/>
      <c r="H87" s="271"/>
      <c r="I87" s="86"/>
      <c r="J87" s="269"/>
    </row>
    <row r="88" spans="1:10" s="252" customFormat="1" ht="23.25" customHeight="1" thickBot="1">
      <c r="A88" s="272" t="s">
        <v>517</v>
      </c>
      <c r="B88" s="273"/>
      <c r="C88" s="273"/>
      <c r="D88" s="273"/>
      <c r="E88" s="273"/>
      <c r="F88" s="273"/>
      <c r="G88" s="274"/>
      <c r="H88" s="274"/>
      <c r="I88" s="274"/>
      <c r="J88" s="274"/>
    </row>
    <row r="89" spans="1:10" s="252" customFormat="1" ht="23.25" customHeight="1" thickTop="1">
      <c r="A89" s="249" t="s">
        <v>326</v>
      </c>
      <c r="B89" s="584" t="s">
        <v>113</v>
      </c>
      <c r="C89" s="585"/>
      <c r="D89" s="275" t="s">
        <v>688</v>
      </c>
      <c r="E89" s="251" t="s">
        <v>380</v>
      </c>
      <c r="F89" s="276" t="s">
        <v>114</v>
      </c>
      <c r="G89" s="606" t="s">
        <v>115</v>
      </c>
      <c r="H89" s="607"/>
      <c r="I89" s="607"/>
    </row>
    <row r="90" spans="1:10" s="252" customFormat="1" ht="99" customHeight="1">
      <c r="A90" s="286" t="s">
        <v>455</v>
      </c>
      <c r="B90" s="588" t="s">
        <v>456</v>
      </c>
      <c r="C90" s="589"/>
      <c r="D90" s="287" t="s">
        <v>483</v>
      </c>
      <c r="E90" s="288" t="s">
        <v>609</v>
      </c>
      <c r="F90" s="279" t="s">
        <v>116</v>
      </c>
      <c r="G90" s="669" t="s">
        <v>731</v>
      </c>
      <c r="H90" s="670"/>
      <c r="I90" s="670"/>
    </row>
    <row r="91" spans="1:10" s="252" customFormat="1" ht="73.5" customHeight="1">
      <c r="A91" s="286" t="s">
        <v>457</v>
      </c>
      <c r="B91" s="590" t="s">
        <v>458</v>
      </c>
      <c r="C91" s="591"/>
      <c r="D91" s="289" t="s">
        <v>483</v>
      </c>
      <c r="E91" s="290" t="s">
        <v>609</v>
      </c>
      <c r="F91" s="281" t="s">
        <v>116</v>
      </c>
      <c r="G91" s="671"/>
      <c r="H91" s="642"/>
      <c r="I91" s="642"/>
    </row>
    <row r="92" spans="1:10" s="252" customFormat="1" ht="68.25" customHeight="1">
      <c r="A92" s="286" t="s">
        <v>459</v>
      </c>
      <c r="B92" s="590" t="s">
        <v>461</v>
      </c>
      <c r="C92" s="591"/>
      <c r="D92" s="289" t="s">
        <v>483</v>
      </c>
      <c r="E92" s="290" t="s">
        <v>609</v>
      </c>
      <c r="F92" s="281" t="s">
        <v>116</v>
      </c>
      <c r="G92" s="671"/>
      <c r="H92" s="642"/>
      <c r="I92" s="642"/>
    </row>
    <row r="93" spans="1:10" s="252" customFormat="1" ht="101.65" customHeight="1">
      <c r="A93" s="286" t="s">
        <v>460</v>
      </c>
      <c r="B93" s="590" t="s">
        <v>463</v>
      </c>
      <c r="C93" s="591"/>
      <c r="D93" s="289" t="s">
        <v>483</v>
      </c>
      <c r="E93" s="290" t="s">
        <v>609</v>
      </c>
      <c r="F93" s="281" t="s">
        <v>116</v>
      </c>
      <c r="G93" s="671"/>
      <c r="H93" s="642"/>
      <c r="I93" s="642"/>
    </row>
    <row r="94" spans="1:10" s="252" customFormat="1" ht="116.1" customHeight="1">
      <c r="A94" s="286" t="s">
        <v>464</v>
      </c>
      <c r="B94" s="590" t="s">
        <v>465</v>
      </c>
      <c r="C94" s="591"/>
      <c r="D94" s="289" t="s">
        <v>483</v>
      </c>
      <c r="E94" s="290" t="s">
        <v>610</v>
      </c>
      <c r="F94" s="281" t="s">
        <v>116</v>
      </c>
      <c r="G94" s="671"/>
      <c r="H94" s="642"/>
      <c r="I94" s="642"/>
    </row>
    <row r="95" spans="1:10" s="252" customFormat="1" ht="156.6" customHeight="1">
      <c r="A95" s="286" t="s">
        <v>466</v>
      </c>
      <c r="B95" s="590" t="s">
        <v>546</v>
      </c>
      <c r="C95" s="591"/>
      <c r="D95" s="289" t="s">
        <v>483</v>
      </c>
      <c r="E95" s="290" t="s">
        <v>605</v>
      </c>
      <c r="F95" s="281" t="s">
        <v>116</v>
      </c>
      <c r="G95" s="671"/>
      <c r="H95" s="642"/>
      <c r="I95" s="642"/>
    </row>
    <row r="96" spans="1:10" s="252" customFormat="1" ht="171" customHeight="1">
      <c r="A96" s="583" t="s">
        <v>606</v>
      </c>
      <c r="B96" s="594" t="s">
        <v>727</v>
      </c>
      <c r="C96" s="595"/>
      <c r="D96" s="289" t="s">
        <v>483</v>
      </c>
      <c r="E96" s="646" t="s">
        <v>605</v>
      </c>
      <c r="F96" s="281" t="s">
        <v>116</v>
      </c>
      <c r="G96" s="557" t="s">
        <v>728</v>
      </c>
      <c r="H96" s="558"/>
      <c r="I96" s="558"/>
    </row>
    <row r="97" spans="1:10" s="252" customFormat="1" ht="21.75" customHeight="1">
      <c r="A97" s="583"/>
      <c r="B97" s="594"/>
      <c r="C97" s="595"/>
      <c r="D97" s="289"/>
      <c r="E97" s="646"/>
      <c r="F97" s="281"/>
      <c r="G97" s="557"/>
      <c r="H97" s="558"/>
      <c r="I97" s="558"/>
    </row>
    <row r="98" spans="1:10" s="252" customFormat="1" ht="39" customHeight="1">
      <c r="A98" s="291"/>
      <c r="B98" s="667"/>
      <c r="C98" s="667"/>
      <c r="D98" s="610"/>
      <c r="E98" s="610"/>
      <c r="F98" s="610"/>
      <c r="G98" s="610"/>
      <c r="H98" s="668"/>
      <c r="I98" s="668"/>
      <c r="J98" s="668"/>
    </row>
    <row r="99" spans="1:10" s="213" customFormat="1" ht="45">
      <c r="A99" s="563" t="s">
        <v>434</v>
      </c>
      <c r="B99" s="563"/>
      <c r="C99" s="563"/>
      <c r="D99" s="563"/>
      <c r="E99" s="563"/>
      <c r="F99" s="563"/>
      <c r="G99" s="563"/>
      <c r="H99" s="563"/>
      <c r="I99" s="563"/>
      <c r="J99" s="563"/>
    </row>
    <row r="100" spans="1:10" s="214" customFormat="1" ht="30">
      <c r="A100" s="246"/>
      <c r="B100" s="246"/>
      <c r="C100" s="246"/>
      <c r="D100" s="246"/>
      <c r="E100" s="247" t="s">
        <v>229</v>
      </c>
      <c r="F100" s="246"/>
      <c r="G100" s="246"/>
      <c r="H100" s="248" t="s">
        <v>4</v>
      </c>
      <c r="I100" s="556">
        <v>44592</v>
      </c>
      <c r="J100" s="556"/>
    </row>
    <row r="101" spans="1:10" s="252" customFormat="1" ht="23.25" customHeight="1">
      <c r="A101" s="259"/>
      <c r="B101" s="270"/>
      <c r="C101" s="270"/>
      <c r="D101" s="265"/>
      <c r="E101" s="265"/>
      <c r="F101" s="265"/>
      <c r="G101" s="265"/>
      <c r="H101" s="271"/>
      <c r="I101" s="86"/>
      <c r="J101" s="269"/>
    </row>
    <row r="102" spans="1:10" s="252" customFormat="1" ht="23.25" customHeight="1" thickBot="1">
      <c r="A102" s="272" t="s">
        <v>517</v>
      </c>
      <c r="B102" s="273"/>
      <c r="C102" s="273"/>
      <c r="D102" s="273"/>
      <c r="E102" s="273"/>
      <c r="F102" s="273"/>
      <c r="G102" s="274"/>
      <c r="H102" s="274"/>
      <c r="I102" s="274"/>
      <c r="J102" s="274"/>
    </row>
    <row r="103" spans="1:10" s="252" customFormat="1" ht="23.25" customHeight="1" thickTop="1">
      <c r="A103" s="249" t="s">
        <v>326</v>
      </c>
      <c r="B103" s="586" t="s">
        <v>113</v>
      </c>
      <c r="C103" s="587"/>
      <c r="D103" s="275" t="s">
        <v>688</v>
      </c>
      <c r="E103" s="251" t="s">
        <v>380</v>
      </c>
      <c r="F103" s="276" t="s">
        <v>114</v>
      </c>
      <c r="G103" s="606" t="s">
        <v>115</v>
      </c>
      <c r="H103" s="607"/>
      <c r="I103" s="607"/>
    </row>
    <row r="104" spans="1:10" s="252" customFormat="1" ht="120.6" customHeight="1">
      <c r="A104" s="291" t="s">
        <v>462</v>
      </c>
      <c r="B104" s="672" t="s">
        <v>612</v>
      </c>
      <c r="C104" s="673"/>
      <c r="D104" s="292"/>
      <c r="E104" s="293" t="s">
        <v>611</v>
      </c>
      <c r="F104" s="294" t="s">
        <v>116</v>
      </c>
      <c r="G104" s="620" t="s">
        <v>467</v>
      </c>
      <c r="H104" s="621"/>
      <c r="I104" s="621"/>
    </row>
    <row r="105" spans="1:10" s="252" customFormat="1" ht="264" customHeight="1">
      <c r="A105" s="291" t="s">
        <v>528</v>
      </c>
      <c r="B105" s="594" t="s">
        <v>529</v>
      </c>
      <c r="C105" s="595"/>
      <c r="D105" s="289" t="s">
        <v>689</v>
      </c>
      <c r="E105" s="295" t="s">
        <v>603</v>
      </c>
      <c r="F105" s="294" t="s">
        <v>116</v>
      </c>
      <c r="G105" s="641" t="s">
        <v>732</v>
      </c>
      <c r="H105" s="642"/>
      <c r="I105" s="642"/>
      <c r="J105" s="296"/>
    </row>
    <row r="106" spans="1:10" s="252" customFormat="1" ht="83.25" customHeight="1">
      <c r="A106" s="291" t="s">
        <v>468</v>
      </c>
      <c r="B106" s="674" t="s">
        <v>617</v>
      </c>
      <c r="C106" s="675"/>
      <c r="D106" s="289" t="s">
        <v>483</v>
      </c>
      <c r="E106" s="295" t="s">
        <v>613</v>
      </c>
      <c r="F106" s="294" t="s">
        <v>116</v>
      </c>
      <c r="G106" s="674" t="s">
        <v>469</v>
      </c>
      <c r="H106" s="667"/>
      <c r="I106" s="667"/>
    </row>
    <row r="107" spans="1:10" s="252" customFormat="1" ht="173.25" customHeight="1">
      <c r="A107" s="291" t="s">
        <v>473</v>
      </c>
      <c r="B107" s="674" t="s">
        <v>474</v>
      </c>
      <c r="C107" s="675"/>
      <c r="D107" s="289" t="s">
        <v>476</v>
      </c>
      <c r="E107" s="295" t="s">
        <v>614</v>
      </c>
      <c r="F107" s="294" t="s">
        <v>116</v>
      </c>
      <c r="G107" s="674" t="s">
        <v>475</v>
      </c>
      <c r="H107" s="667"/>
      <c r="I107" s="667"/>
    </row>
    <row r="108" spans="1:10" s="252" customFormat="1" ht="409.35" customHeight="1">
      <c r="A108" s="596" t="s">
        <v>124</v>
      </c>
      <c r="B108" s="594" t="s">
        <v>618</v>
      </c>
      <c r="C108" s="595"/>
      <c r="D108" s="297"/>
      <c r="E108" s="619" t="s">
        <v>619</v>
      </c>
      <c r="F108" s="676" t="s">
        <v>116</v>
      </c>
      <c r="G108" s="559" t="s">
        <v>475</v>
      </c>
      <c r="H108" s="560"/>
      <c r="I108" s="560"/>
    </row>
    <row r="109" spans="1:10" s="252" customFormat="1" ht="69" customHeight="1">
      <c r="A109" s="596"/>
      <c r="B109" s="594"/>
      <c r="C109" s="595"/>
      <c r="D109" s="298"/>
      <c r="E109" s="619"/>
      <c r="F109" s="676"/>
      <c r="G109" s="559"/>
      <c r="H109" s="560"/>
      <c r="I109" s="560"/>
    </row>
    <row r="110" spans="1:10" s="252" customFormat="1" ht="11.25" customHeight="1">
      <c r="A110" s="259"/>
      <c r="B110" s="270"/>
      <c r="C110" s="270"/>
      <c r="D110" s="265"/>
      <c r="E110" s="265"/>
      <c r="F110" s="265"/>
      <c r="G110" s="265"/>
      <c r="H110" s="271"/>
      <c r="I110" s="86"/>
      <c r="J110" s="269"/>
    </row>
    <row r="111" spans="1:10" s="252" customFormat="1" ht="3.75" customHeight="1">
      <c r="A111" s="259"/>
      <c r="B111" s="270"/>
      <c r="C111" s="270"/>
      <c r="D111" s="265"/>
      <c r="E111" s="265"/>
      <c r="F111" s="265"/>
      <c r="G111" s="265"/>
      <c r="H111" s="271"/>
      <c r="I111" s="86"/>
      <c r="J111" s="269"/>
    </row>
    <row r="112" spans="1:10" s="213" customFormat="1" ht="14.25" customHeight="1"/>
    <row r="113" spans="1:10" s="213" customFormat="1" ht="12.75" customHeight="1"/>
    <row r="114" spans="1:10" s="213" customFormat="1" ht="44.25"/>
    <row r="115" spans="1:10" s="213" customFormat="1" ht="36" customHeight="1">
      <c r="A115" s="563" t="s">
        <v>434</v>
      </c>
      <c r="B115" s="563"/>
      <c r="C115" s="563"/>
      <c r="D115" s="563"/>
      <c r="E115" s="563"/>
      <c r="F115" s="563"/>
      <c r="G115" s="563"/>
      <c r="H115" s="563"/>
      <c r="I115" s="563"/>
      <c r="J115" s="563"/>
    </row>
    <row r="116" spans="1:10" s="214" customFormat="1" ht="30">
      <c r="A116" s="246"/>
      <c r="B116" s="246"/>
      <c r="C116" s="246"/>
      <c r="D116" s="246"/>
      <c r="E116" s="247" t="s">
        <v>229</v>
      </c>
      <c r="F116" s="246"/>
      <c r="G116" s="246"/>
      <c r="H116" s="248" t="s">
        <v>4</v>
      </c>
      <c r="I116" s="556">
        <v>44592</v>
      </c>
      <c r="J116" s="556"/>
    </row>
    <row r="117" spans="1:10" s="303" customFormat="1" ht="12.75" customHeight="1" thickBot="1">
      <c r="A117" s="299"/>
      <c r="B117" s="299"/>
      <c r="C117" s="299"/>
      <c r="D117" s="299"/>
      <c r="E117" s="300"/>
      <c r="F117" s="299"/>
      <c r="G117" s="299"/>
      <c r="H117" s="299"/>
      <c r="I117" s="301"/>
      <c r="J117" s="302"/>
    </row>
    <row r="118" spans="1:10" s="252" customFormat="1" ht="26.25" customHeight="1" thickTop="1">
      <c r="A118" s="304" t="s">
        <v>175</v>
      </c>
      <c r="B118" s="305"/>
      <c r="C118" s="306" t="s">
        <v>555</v>
      </c>
      <c r="D118" s="307" t="s">
        <v>556</v>
      </c>
      <c r="E118" s="307" t="s">
        <v>734</v>
      </c>
      <c r="F118" s="271"/>
      <c r="G118" s="86"/>
      <c r="H118" s="308"/>
    </row>
    <row r="119" spans="1:10" s="252" customFormat="1" ht="15.75">
      <c r="A119" s="88"/>
      <c r="B119" s="93" t="s">
        <v>154</v>
      </c>
      <c r="C119" s="309">
        <v>44043</v>
      </c>
      <c r="D119" s="310">
        <v>44043</v>
      </c>
      <c r="E119" s="310">
        <v>44372</v>
      </c>
      <c r="F119" s="271"/>
      <c r="G119" s="86"/>
      <c r="H119" s="308"/>
    </row>
    <row r="120" spans="1:10" s="252" customFormat="1" ht="15.75">
      <c r="A120" s="88"/>
      <c r="B120" s="93" t="s">
        <v>176</v>
      </c>
      <c r="C120" s="311" t="s">
        <v>179</v>
      </c>
      <c r="D120" s="312" t="s">
        <v>179</v>
      </c>
      <c r="E120" s="312" t="s">
        <v>179</v>
      </c>
      <c r="F120" s="271"/>
      <c r="G120" s="86"/>
      <c r="H120" s="308"/>
    </row>
    <row r="121" spans="1:10" s="252" customFormat="1" ht="15.75">
      <c r="A121" s="88"/>
      <c r="B121" s="93" t="s">
        <v>177</v>
      </c>
      <c r="C121" s="311" t="s">
        <v>179</v>
      </c>
      <c r="D121" s="312" t="s">
        <v>179</v>
      </c>
      <c r="E121" s="312" t="s">
        <v>179</v>
      </c>
      <c r="F121" s="271"/>
      <c r="G121" s="86"/>
      <c r="H121" s="308"/>
    </row>
    <row r="122" spans="1:10" s="252" customFormat="1" ht="15.75">
      <c r="A122" s="88"/>
      <c r="B122" s="93" t="s">
        <v>72</v>
      </c>
      <c r="C122" s="311" t="s">
        <v>73</v>
      </c>
      <c r="D122" s="312" t="s">
        <v>73</v>
      </c>
      <c r="E122" s="312" t="s">
        <v>73</v>
      </c>
      <c r="F122" s="271"/>
      <c r="G122" s="86"/>
      <c r="H122" s="308"/>
    </row>
    <row r="123" spans="1:10" s="285" customFormat="1" ht="15.75">
      <c r="A123" s="154"/>
      <c r="B123" s="313" t="s">
        <v>74</v>
      </c>
      <c r="C123" s="314">
        <v>350000000</v>
      </c>
      <c r="D123" s="315">
        <v>500000000</v>
      </c>
      <c r="E123" s="315">
        <v>350000000</v>
      </c>
      <c r="F123" s="316"/>
      <c r="G123" s="317"/>
      <c r="H123" s="318"/>
    </row>
    <row r="124" spans="1:10" s="285" customFormat="1" ht="15.75">
      <c r="A124" s="205" t="s">
        <v>75</v>
      </c>
      <c r="B124" s="313" t="s">
        <v>76</v>
      </c>
      <c r="C124" s="314">
        <v>338333333.32999998</v>
      </c>
      <c r="D124" s="315">
        <v>500000000</v>
      </c>
      <c r="E124" s="315">
        <v>350000000</v>
      </c>
      <c r="F124" s="316"/>
      <c r="G124" s="317"/>
      <c r="H124" s="318"/>
    </row>
    <row r="125" spans="1:10" s="252" customFormat="1" ht="15.75">
      <c r="A125" s="206"/>
      <c r="B125" s="93" t="s">
        <v>201</v>
      </c>
      <c r="C125" s="319">
        <v>0</v>
      </c>
      <c r="D125" s="320">
        <v>0</v>
      </c>
      <c r="E125" s="320">
        <v>0</v>
      </c>
      <c r="F125" s="271"/>
      <c r="G125" s="86"/>
      <c r="H125" s="308"/>
    </row>
    <row r="126" spans="1:10" s="252" customFormat="1" ht="15.75">
      <c r="A126" s="88"/>
      <c r="B126" s="93" t="s">
        <v>77</v>
      </c>
      <c r="C126" s="319">
        <v>350000000</v>
      </c>
      <c r="D126" s="320">
        <v>500000000</v>
      </c>
      <c r="E126" s="320">
        <v>350000000</v>
      </c>
      <c r="F126" s="271"/>
      <c r="G126" s="86"/>
      <c r="H126" s="308"/>
    </row>
    <row r="127" spans="1:10" s="252" customFormat="1" ht="15.75">
      <c r="A127" s="88"/>
      <c r="B127" s="93" t="s">
        <v>78</v>
      </c>
      <c r="C127" s="321">
        <v>0.96666666665714285</v>
      </c>
      <c r="D127" s="322">
        <v>1</v>
      </c>
      <c r="E127" s="322">
        <v>1</v>
      </c>
      <c r="F127" s="271"/>
      <c r="G127" s="86"/>
      <c r="H127" s="308"/>
    </row>
    <row r="128" spans="1:10" s="252" customFormat="1" ht="15.75">
      <c r="A128" s="88"/>
      <c r="B128" s="93" t="s">
        <v>79</v>
      </c>
      <c r="C128" s="321">
        <v>1</v>
      </c>
      <c r="D128" s="322">
        <v>1</v>
      </c>
      <c r="E128" s="322">
        <v>1</v>
      </c>
      <c r="F128" s="271"/>
      <c r="G128" s="86"/>
      <c r="H128" s="308"/>
    </row>
    <row r="129" spans="1:8" s="252" customFormat="1" ht="15.75">
      <c r="A129" s="88"/>
      <c r="B129" s="93" t="s">
        <v>331</v>
      </c>
      <c r="C129" s="311">
        <v>45132</v>
      </c>
      <c r="D129" s="312">
        <v>45833</v>
      </c>
      <c r="E129" s="312">
        <v>46230</v>
      </c>
      <c r="F129" s="271"/>
      <c r="G129" s="86"/>
      <c r="H129" s="308"/>
    </row>
    <row r="130" spans="1:8" s="252" customFormat="1" ht="15.75">
      <c r="A130" s="88"/>
      <c r="B130" s="93" t="s">
        <v>80</v>
      </c>
      <c r="C130" s="311">
        <v>63000</v>
      </c>
      <c r="D130" s="312">
        <v>63000</v>
      </c>
      <c r="E130" s="312">
        <v>63365</v>
      </c>
      <c r="F130" s="271"/>
      <c r="G130" s="86"/>
      <c r="H130" s="308"/>
    </row>
    <row r="131" spans="1:8" s="252" customFormat="1" ht="15.75">
      <c r="A131" s="88"/>
      <c r="B131" s="93" t="s">
        <v>548</v>
      </c>
      <c r="C131" s="323" t="s">
        <v>550</v>
      </c>
      <c r="D131" s="324" t="s">
        <v>552</v>
      </c>
      <c r="E131" s="324" t="s">
        <v>735</v>
      </c>
      <c r="F131" s="271"/>
      <c r="G131" s="86"/>
      <c r="H131" s="308"/>
    </row>
    <row r="132" spans="1:8" s="252" customFormat="1" ht="15.75">
      <c r="A132" s="88"/>
      <c r="B132" s="93" t="s">
        <v>549</v>
      </c>
      <c r="C132" s="325" t="s">
        <v>551</v>
      </c>
      <c r="D132" s="326" t="s">
        <v>169</v>
      </c>
      <c r="E132" s="326" t="s">
        <v>736</v>
      </c>
      <c r="F132" s="271"/>
      <c r="G132" s="86"/>
      <c r="H132" s="308"/>
    </row>
    <row r="133" spans="1:8" s="252" customFormat="1" ht="15.75">
      <c r="A133" s="88"/>
      <c r="B133" s="93" t="s">
        <v>81</v>
      </c>
      <c r="C133" s="323" t="s">
        <v>82</v>
      </c>
      <c r="D133" s="324" t="s">
        <v>82</v>
      </c>
      <c r="E133" s="324" t="s">
        <v>82</v>
      </c>
      <c r="F133" s="271"/>
      <c r="G133" s="86"/>
      <c r="H133" s="308"/>
    </row>
    <row r="134" spans="1:8" s="252" customFormat="1" ht="15.75">
      <c r="A134" s="327"/>
      <c r="B134" s="328" t="s">
        <v>83</v>
      </c>
      <c r="C134" s="329" t="s">
        <v>218</v>
      </c>
      <c r="D134" s="330" t="s">
        <v>218</v>
      </c>
      <c r="E134" s="330" t="s">
        <v>218</v>
      </c>
      <c r="F134" s="271"/>
      <c r="G134" s="86"/>
      <c r="H134" s="308"/>
    </row>
    <row r="135" spans="1:8" s="252" customFormat="1" ht="15.75">
      <c r="A135" s="88"/>
      <c r="B135" s="93" t="s">
        <v>84</v>
      </c>
      <c r="C135" s="331">
        <v>44586</v>
      </c>
      <c r="D135" s="332">
        <v>44586</v>
      </c>
      <c r="E135" s="332">
        <v>44586</v>
      </c>
      <c r="F135" s="271"/>
      <c r="G135" s="86"/>
      <c r="H135" s="308"/>
    </row>
    <row r="136" spans="1:8" s="252" customFormat="1" ht="15.75">
      <c r="A136" s="88"/>
      <c r="B136" s="93" t="s">
        <v>85</v>
      </c>
      <c r="C136" s="333">
        <v>44617</v>
      </c>
      <c r="D136" s="334">
        <v>44617</v>
      </c>
      <c r="E136" s="334">
        <v>44617</v>
      </c>
      <c r="F136" s="271"/>
      <c r="G136" s="86"/>
      <c r="H136" s="308"/>
    </row>
    <row r="137" spans="1:8" s="252" customFormat="1" ht="15.75">
      <c r="A137" s="206"/>
      <c r="B137" s="93" t="s">
        <v>86</v>
      </c>
      <c r="C137" s="42">
        <v>31</v>
      </c>
      <c r="D137" s="42">
        <v>31</v>
      </c>
      <c r="E137" s="42">
        <v>31</v>
      </c>
      <c r="F137" s="271"/>
      <c r="G137" s="86"/>
      <c r="H137" s="308"/>
    </row>
    <row r="138" spans="1:8" s="252" customFormat="1" ht="15.75">
      <c r="A138" s="88"/>
      <c r="B138" s="93" t="s">
        <v>87</v>
      </c>
      <c r="C138" s="5" t="s">
        <v>435</v>
      </c>
      <c r="D138" s="167" t="s">
        <v>435</v>
      </c>
      <c r="E138" s="167" t="s">
        <v>435</v>
      </c>
      <c r="F138" s="271"/>
      <c r="G138" s="86"/>
      <c r="H138" s="308"/>
    </row>
    <row r="139" spans="1:8" s="285" customFormat="1" ht="15.75">
      <c r="A139" s="205" t="s">
        <v>166</v>
      </c>
      <c r="B139" s="313" t="s">
        <v>88</v>
      </c>
      <c r="C139" s="105">
        <v>4.7000000000000002E-3</v>
      </c>
      <c r="D139" s="168">
        <v>5.7000000000000002E-3</v>
      </c>
      <c r="E139" s="168">
        <v>3.0000000000000001E-3</v>
      </c>
      <c r="F139" s="316"/>
      <c r="G139" s="317"/>
      <c r="H139" s="318"/>
    </row>
    <row r="140" spans="1:8" s="285" customFormat="1" ht="21" customHeight="1">
      <c r="A140" s="154"/>
      <c r="B140" s="335" t="s">
        <v>89</v>
      </c>
      <c r="C140" s="105">
        <v>3.1652E-3</v>
      </c>
      <c r="D140" s="168">
        <v>3.1652E-3</v>
      </c>
      <c r="E140" s="168">
        <v>3.1652E-3</v>
      </c>
      <c r="F140" s="316"/>
      <c r="G140" s="317"/>
      <c r="H140" s="318"/>
    </row>
    <row r="141" spans="1:8" s="285" customFormat="1" ht="15.75">
      <c r="A141" s="154"/>
      <c r="B141" s="335" t="s">
        <v>90</v>
      </c>
      <c r="C141" s="105">
        <v>7.8651999999999993E-3</v>
      </c>
      <c r="D141" s="168">
        <v>8.8652000000000002E-3</v>
      </c>
      <c r="E141" s="168">
        <v>6.1652E-3</v>
      </c>
      <c r="F141" s="316"/>
      <c r="G141" s="317"/>
      <c r="H141" s="318"/>
    </row>
    <row r="142" spans="1:8" s="285" customFormat="1" ht="15.75">
      <c r="A142" s="154"/>
      <c r="B142" s="335" t="s">
        <v>54</v>
      </c>
      <c r="C142" s="114">
        <v>227499.2155177051</v>
      </c>
      <c r="D142" s="169">
        <v>375000</v>
      </c>
      <c r="E142" s="169">
        <v>182000</v>
      </c>
      <c r="F142" s="316"/>
      <c r="G142" s="317"/>
      <c r="H142" s="318"/>
    </row>
    <row r="143" spans="1:8" s="252" customFormat="1" ht="15.75">
      <c r="A143" s="88"/>
      <c r="B143" s="336" t="s">
        <v>91</v>
      </c>
      <c r="C143" s="337" t="s">
        <v>169</v>
      </c>
      <c r="D143" s="338" t="s">
        <v>169</v>
      </c>
      <c r="E143" s="338" t="s">
        <v>169</v>
      </c>
      <c r="F143" s="271"/>
      <c r="G143" s="86"/>
      <c r="H143" s="308"/>
    </row>
    <row r="144" spans="1:8" s="252" customFormat="1" ht="15.75">
      <c r="A144" s="339"/>
      <c r="B144" s="340" t="s">
        <v>92</v>
      </c>
      <c r="C144" s="341" t="s">
        <v>169</v>
      </c>
      <c r="D144" s="342" t="s">
        <v>169</v>
      </c>
      <c r="E144" s="342" t="s">
        <v>169</v>
      </c>
      <c r="F144" s="271"/>
      <c r="G144" s="86"/>
      <c r="H144" s="308"/>
    </row>
    <row r="145" spans="1:10" s="252" customFormat="1" ht="15.75">
      <c r="A145" s="88" t="s">
        <v>180</v>
      </c>
      <c r="B145" s="343" t="s">
        <v>93</v>
      </c>
      <c r="C145" s="344">
        <v>44617</v>
      </c>
      <c r="D145" s="345">
        <v>44617</v>
      </c>
      <c r="E145" s="345">
        <v>44617</v>
      </c>
      <c r="F145" s="271"/>
      <c r="G145" s="86"/>
      <c r="H145" s="308"/>
    </row>
    <row r="146" spans="1:10" s="252" customFormat="1" ht="15.75">
      <c r="A146" s="88"/>
      <c r="B146" s="552" t="s">
        <v>742</v>
      </c>
      <c r="C146" s="553">
        <v>326666666.67000002</v>
      </c>
      <c r="D146" s="554">
        <v>500000000</v>
      </c>
      <c r="E146" s="554">
        <v>350000000</v>
      </c>
      <c r="F146" s="271"/>
      <c r="G146" s="551"/>
      <c r="H146" s="308"/>
    </row>
    <row r="147" spans="1:10" s="252" customFormat="1" ht="15.75">
      <c r="A147" s="88"/>
      <c r="B147" s="346" t="s">
        <v>94</v>
      </c>
      <c r="C147" s="347" t="s">
        <v>553</v>
      </c>
      <c r="D147" s="348" t="s">
        <v>553</v>
      </c>
      <c r="E147" s="348" t="s">
        <v>553</v>
      </c>
      <c r="F147" s="271"/>
      <c r="G147" s="86"/>
      <c r="H147" s="308"/>
    </row>
    <row r="148" spans="1:10" s="252" customFormat="1" ht="9.75" customHeight="1" thickBot="1">
      <c r="A148" s="349"/>
      <c r="B148" s="349"/>
      <c r="C148" s="350"/>
      <c r="D148" s="351"/>
      <c r="E148" s="351"/>
      <c r="F148" s="271"/>
      <c r="G148" s="86"/>
      <c r="H148" s="269"/>
    </row>
    <row r="149" spans="1:10" s="252" customFormat="1" ht="12.6" customHeight="1" thickTop="1">
      <c r="A149" s="88"/>
      <c r="B149" s="88"/>
      <c r="C149" s="88"/>
      <c r="D149" s="234"/>
      <c r="E149" s="234"/>
      <c r="F149" s="234"/>
      <c r="G149" s="265"/>
      <c r="H149" s="271"/>
      <c r="I149" s="85"/>
      <c r="J149" s="269"/>
    </row>
    <row r="150" spans="1:10" s="252" customFormat="1" ht="1.9" customHeight="1" thickBot="1">
      <c r="A150" s="299"/>
      <c r="B150" s="299"/>
      <c r="C150" s="299"/>
      <c r="D150" s="299"/>
      <c r="E150" s="300"/>
      <c r="F150" s="299"/>
      <c r="G150" s="299"/>
      <c r="H150" s="234"/>
      <c r="I150" s="234"/>
      <c r="J150" s="269"/>
    </row>
    <row r="151" spans="1:10" s="252" customFormat="1" ht="33" customHeight="1" thickTop="1">
      <c r="A151" s="581" t="s">
        <v>600</v>
      </c>
      <c r="B151" s="582"/>
      <c r="C151" s="306" t="s">
        <v>481</v>
      </c>
      <c r="D151" s="306" t="s">
        <v>482</v>
      </c>
      <c r="E151" s="352" t="s">
        <v>547</v>
      </c>
      <c r="F151" s="234"/>
      <c r="G151" s="234"/>
      <c r="H151" s="269"/>
    </row>
    <row r="152" spans="1:10" s="252" customFormat="1" ht="15.75">
      <c r="A152" s="88"/>
      <c r="B152" s="93" t="s">
        <v>154</v>
      </c>
      <c r="C152" s="353">
        <v>44043</v>
      </c>
      <c r="D152" s="353">
        <v>44043</v>
      </c>
      <c r="E152" s="310">
        <v>44043</v>
      </c>
      <c r="F152" s="234"/>
      <c r="G152" s="234"/>
      <c r="H152" s="269"/>
    </row>
    <row r="153" spans="1:10" s="252" customFormat="1" ht="15.75">
      <c r="A153" s="88"/>
      <c r="B153" s="93" t="s">
        <v>176</v>
      </c>
      <c r="C153" s="311" t="s">
        <v>178</v>
      </c>
      <c r="D153" s="311" t="s">
        <v>178</v>
      </c>
      <c r="E153" s="312" t="s">
        <v>178</v>
      </c>
      <c r="F153" s="234"/>
      <c r="G153" s="234"/>
      <c r="H153" s="269"/>
    </row>
    <row r="154" spans="1:10" s="252" customFormat="1" ht="15.75">
      <c r="A154" s="88"/>
      <c r="B154" s="93" t="s">
        <v>177</v>
      </c>
      <c r="C154" s="311" t="s">
        <v>178</v>
      </c>
      <c r="D154" s="311" t="s">
        <v>178</v>
      </c>
      <c r="E154" s="312" t="s">
        <v>178</v>
      </c>
      <c r="F154" s="234"/>
      <c r="G154" s="234"/>
      <c r="H154" s="269"/>
    </row>
    <row r="155" spans="1:10" s="252" customFormat="1" ht="15.75">
      <c r="A155" s="88"/>
      <c r="B155" s="93" t="s">
        <v>72</v>
      </c>
      <c r="C155" s="311" t="s">
        <v>73</v>
      </c>
      <c r="D155" s="311" t="s">
        <v>73</v>
      </c>
      <c r="E155" s="312" t="s">
        <v>73</v>
      </c>
      <c r="F155" s="234"/>
      <c r="G155" s="234"/>
      <c r="H155" s="269"/>
    </row>
    <row r="156" spans="1:10" s="285" customFormat="1" ht="15.75">
      <c r="A156" s="154"/>
      <c r="B156" s="313" t="s">
        <v>74</v>
      </c>
      <c r="C156" s="314">
        <v>12750000</v>
      </c>
      <c r="D156" s="314">
        <v>115910000</v>
      </c>
      <c r="E156" s="315">
        <v>140419505.56999999</v>
      </c>
      <c r="F156" s="354"/>
      <c r="G156" s="354"/>
      <c r="H156" s="355"/>
    </row>
    <row r="157" spans="1:10" s="285" customFormat="1" ht="15.75">
      <c r="A157" s="205" t="s">
        <v>75</v>
      </c>
      <c r="B157" s="313" t="s">
        <v>76</v>
      </c>
      <c r="C157" s="314">
        <v>18000000</v>
      </c>
      <c r="D157" s="314">
        <v>163637000</v>
      </c>
      <c r="E157" s="315">
        <v>827028950.76274419</v>
      </c>
      <c r="F157" s="354"/>
      <c r="G157" s="354"/>
      <c r="H157" s="355"/>
    </row>
    <row r="158" spans="1:10" s="252" customFormat="1" ht="15.75">
      <c r="A158" s="206"/>
      <c r="B158" s="93" t="s">
        <v>201</v>
      </c>
      <c r="C158" s="319">
        <v>0</v>
      </c>
      <c r="D158" s="319">
        <v>0</v>
      </c>
      <c r="E158" s="320">
        <v>0</v>
      </c>
      <c r="F158" s="234"/>
      <c r="G158" s="234"/>
      <c r="H158" s="269"/>
    </row>
    <row r="159" spans="1:10" s="252" customFormat="1" ht="15.75">
      <c r="A159" s="88"/>
      <c r="B159" s="93" t="s">
        <v>77</v>
      </c>
      <c r="C159" s="319">
        <v>18000000</v>
      </c>
      <c r="D159" s="319">
        <v>163637000</v>
      </c>
      <c r="E159" s="320">
        <v>793498412.65274405</v>
      </c>
      <c r="F159" s="234"/>
      <c r="G159" s="234"/>
      <c r="H159" s="269"/>
    </row>
    <row r="160" spans="1:10" s="252" customFormat="1" ht="15.75">
      <c r="A160" s="88"/>
      <c r="B160" s="93" t="s">
        <v>78</v>
      </c>
      <c r="C160" s="321">
        <v>1.411764705882353</v>
      </c>
      <c r="D160" s="321">
        <v>1.4117591234578553</v>
      </c>
      <c r="E160" s="322">
        <v>5.8897013445932203</v>
      </c>
      <c r="F160" s="234"/>
      <c r="G160" s="234"/>
      <c r="H160" s="269"/>
    </row>
    <row r="161" spans="1:8" s="252" customFormat="1" ht="15.75">
      <c r="A161" s="88"/>
      <c r="B161" s="93" t="s">
        <v>79</v>
      </c>
      <c r="C161" s="321">
        <v>1.411764705882353</v>
      </c>
      <c r="D161" s="321">
        <v>1.4117591234578553</v>
      </c>
      <c r="E161" s="322">
        <v>5.6509130226012667</v>
      </c>
      <c r="F161" s="234"/>
      <c r="G161" s="234"/>
      <c r="H161" s="269"/>
    </row>
    <row r="162" spans="1:8" s="252" customFormat="1" ht="15.75">
      <c r="A162" s="88"/>
      <c r="B162" s="93" t="s">
        <v>331</v>
      </c>
      <c r="C162" s="311" t="s">
        <v>169</v>
      </c>
      <c r="D162" s="311" t="s">
        <v>169</v>
      </c>
      <c r="E162" s="312" t="s">
        <v>169</v>
      </c>
      <c r="F162" s="234"/>
      <c r="G162" s="234"/>
      <c r="H162" s="269"/>
    </row>
    <row r="163" spans="1:8" s="252" customFormat="1" ht="15.75">
      <c r="A163" s="88"/>
      <c r="B163" s="93" t="s">
        <v>80</v>
      </c>
      <c r="C163" s="311">
        <v>73256</v>
      </c>
      <c r="D163" s="311">
        <v>73256</v>
      </c>
      <c r="E163" s="312">
        <v>73256</v>
      </c>
      <c r="F163" s="234"/>
      <c r="G163" s="234"/>
      <c r="H163" s="269"/>
    </row>
    <row r="164" spans="1:8" s="252" customFormat="1" ht="15.75">
      <c r="A164" s="88"/>
      <c r="B164" s="93" t="s">
        <v>548</v>
      </c>
      <c r="C164" s="323" t="s">
        <v>169</v>
      </c>
      <c r="D164" s="323" t="s">
        <v>169</v>
      </c>
      <c r="E164" s="324" t="s">
        <v>169</v>
      </c>
      <c r="F164" s="234"/>
      <c r="G164" s="234"/>
      <c r="H164" s="269"/>
    </row>
    <row r="165" spans="1:8" s="252" customFormat="1" ht="15.75">
      <c r="A165" s="88"/>
      <c r="B165" s="93" t="s">
        <v>549</v>
      </c>
      <c r="C165" s="325" t="s">
        <v>169</v>
      </c>
      <c r="D165" s="325" t="s">
        <v>169</v>
      </c>
      <c r="E165" s="326" t="s">
        <v>169</v>
      </c>
      <c r="F165" s="234"/>
      <c r="G165" s="234"/>
      <c r="H165" s="269"/>
    </row>
    <row r="166" spans="1:8" s="252" customFormat="1" ht="15.75">
      <c r="A166" s="88"/>
      <c r="B166" s="93" t="s">
        <v>81</v>
      </c>
      <c r="C166" s="323" t="s">
        <v>82</v>
      </c>
      <c r="D166" s="323" t="s">
        <v>82</v>
      </c>
      <c r="E166" s="324" t="s">
        <v>82</v>
      </c>
      <c r="F166" s="234"/>
      <c r="G166" s="234"/>
      <c r="H166" s="269"/>
    </row>
    <row r="167" spans="1:8" s="252" customFormat="1" ht="15.75">
      <c r="A167" s="327"/>
      <c r="B167" s="328" t="s">
        <v>83</v>
      </c>
      <c r="C167" s="329" t="s">
        <v>218</v>
      </c>
      <c r="D167" s="329" t="s">
        <v>218</v>
      </c>
      <c r="E167" s="330" t="s">
        <v>218</v>
      </c>
      <c r="F167" s="234"/>
      <c r="G167" s="234"/>
      <c r="H167" s="269"/>
    </row>
    <row r="168" spans="1:8" s="252" customFormat="1" ht="15.75">
      <c r="A168" s="88"/>
      <c r="B168" s="93" t="s">
        <v>84</v>
      </c>
      <c r="C168" s="331">
        <v>44586</v>
      </c>
      <c r="D168" s="331">
        <v>44586</v>
      </c>
      <c r="E168" s="332">
        <v>44586</v>
      </c>
      <c r="F168" s="234"/>
      <c r="G168" s="234"/>
      <c r="H168" s="269"/>
    </row>
    <row r="169" spans="1:8" s="252" customFormat="1" ht="15.75">
      <c r="A169" s="88"/>
      <c r="B169" s="93" t="s">
        <v>85</v>
      </c>
      <c r="C169" s="333">
        <v>44617</v>
      </c>
      <c r="D169" s="333">
        <v>44617</v>
      </c>
      <c r="E169" s="334">
        <v>44617</v>
      </c>
      <c r="F169" s="234"/>
      <c r="G169" s="234"/>
      <c r="H169" s="269"/>
    </row>
    <row r="170" spans="1:8" s="252" customFormat="1" ht="15.75">
      <c r="A170" s="206"/>
      <c r="B170" s="93" t="s">
        <v>86</v>
      </c>
      <c r="C170" s="42">
        <v>31</v>
      </c>
      <c r="D170" s="42">
        <v>31</v>
      </c>
      <c r="E170" s="42">
        <v>31</v>
      </c>
      <c r="F170" s="234"/>
      <c r="G170" s="234"/>
      <c r="H170" s="269"/>
    </row>
    <row r="171" spans="1:8" s="252" customFormat="1" ht="15.75">
      <c r="A171" s="88"/>
      <c r="B171" s="93" t="s">
        <v>87</v>
      </c>
      <c r="C171" s="5" t="s">
        <v>435</v>
      </c>
      <c r="D171" s="5" t="s">
        <v>435</v>
      </c>
      <c r="E171" s="167" t="s">
        <v>435</v>
      </c>
      <c r="F171" s="234"/>
      <c r="G171" s="234"/>
      <c r="H171" s="269"/>
    </row>
    <row r="172" spans="1:8" s="285" customFormat="1" ht="15.75">
      <c r="A172" s="205" t="s">
        <v>166</v>
      </c>
      <c r="B172" s="313" t="s">
        <v>88</v>
      </c>
      <c r="C172" s="105">
        <v>0</v>
      </c>
      <c r="D172" s="105">
        <v>0</v>
      </c>
      <c r="E172" s="168">
        <v>0</v>
      </c>
      <c r="F172" s="354"/>
      <c r="G172" s="354"/>
      <c r="H172" s="355"/>
    </row>
    <row r="173" spans="1:8" s="285" customFormat="1" ht="15.75">
      <c r="A173" s="154"/>
      <c r="B173" s="335" t="s">
        <v>89</v>
      </c>
      <c r="C173" s="105">
        <v>3.1652E-3</v>
      </c>
      <c r="D173" s="105">
        <v>3.1652E-3</v>
      </c>
      <c r="E173" s="168">
        <v>3.1652E-3</v>
      </c>
      <c r="F173" s="354"/>
      <c r="G173" s="354"/>
      <c r="H173" s="355"/>
    </row>
    <row r="174" spans="1:8" s="285" customFormat="1" ht="15.75">
      <c r="A174" s="154"/>
      <c r="B174" s="335" t="s">
        <v>90</v>
      </c>
      <c r="C174" s="105">
        <v>3.1652E-3</v>
      </c>
      <c r="D174" s="105">
        <v>3.1652E-3</v>
      </c>
      <c r="E174" s="168">
        <v>3.1652E-3</v>
      </c>
      <c r="F174" s="354"/>
      <c r="G174" s="354"/>
      <c r="H174" s="355"/>
    </row>
    <row r="175" spans="1:8" s="285" customFormat="1" ht="15.75">
      <c r="A175" s="154"/>
      <c r="B175" s="335" t="s">
        <v>54</v>
      </c>
      <c r="C175" s="114">
        <v>4860</v>
      </c>
      <c r="D175" s="114">
        <v>44181.990000000005</v>
      </c>
      <c r="E175" s="169">
        <v>223297.8166782</v>
      </c>
      <c r="F175" s="354"/>
      <c r="G175" s="354"/>
      <c r="H175" s="355"/>
    </row>
    <row r="176" spans="1:8" s="252" customFormat="1" ht="15.75">
      <c r="A176" s="88"/>
      <c r="B176" s="336" t="s">
        <v>91</v>
      </c>
      <c r="C176" s="337" t="s">
        <v>169</v>
      </c>
      <c r="D176" s="337" t="s">
        <v>169</v>
      </c>
      <c r="E176" s="338" t="s">
        <v>169</v>
      </c>
      <c r="F176" s="234"/>
      <c r="G176" s="234"/>
      <c r="H176" s="269"/>
    </row>
    <row r="177" spans="1:10" s="252" customFormat="1" ht="15.75">
      <c r="A177" s="339"/>
      <c r="B177" s="340" t="s">
        <v>92</v>
      </c>
      <c r="C177" s="341" t="s">
        <v>169</v>
      </c>
      <c r="D177" s="341" t="s">
        <v>169</v>
      </c>
      <c r="E177" s="342" t="s">
        <v>169</v>
      </c>
      <c r="F177" s="234"/>
      <c r="G177" s="234"/>
      <c r="H177" s="269"/>
    </row>
    <row r="178" spans="1:10" s="252" customFormat="1" ht="15.75">
      <c r="A178" s="88" t="s">
        <v>180</v>
      </c>
      <c r="B178" s="343" t="s">
        <v>93</v>
      </c>
      <c r="C178" s="344">
        <v>44617</v>
      </c>
      <c r="D178" s="344">
        <v>44617</v>
      </c>
      <c r="E178" s="345">
        <v>44617</v>
      </c>
      <c r="F178" s="234"/>
      <c r="G178" s="234"/>
      <c r="H178" s="269"/>
    </row>
    <row r="179" spans="1:10" s="252" customFormat="1" ht="15.75">
      <c r="A179" s="88"/>
      <c r="B179" s="552" t="s">
        <v>742</v>
      </c>
      <c r="C179" s="553">
        <v>18000000</v>
      </c>
      <c r="D179" s="553">
        <v>163637000</v>
      </c>
      <c r="E179" s="554">
        <v>872896052.84274423</v>
      </c>
      <c r="F179" s="234"/>
      <c r="G179" s="234"/>
      <c r="H179" s="269"/>
    </row>
    <row r="180" spans="1:10" s="252" customFormat="1" ht="15.75">
      <c r="A180" s="88"/>
      <c r="B180" s="346" t="s">
        <v>94</v>
      </c>
      <c r="C180" s="347" t="s">
        <v>554</v>
      </c>
      <c r="D180" s="347" t="s">
        <v>554</v>
      </c>
      <c r="E180" s="348" t="s">
        <v>554</v>
      </c>
      <c r="F180" s="234"/>
      <c r="G180" s="234"/>
      <c r="H180" s="269"/>
    </row>
    <row r="181" spans="1:10" s="252" customFormat="1" ht="17.25" customHeight="1" thickBot="1">
      <c r="A181" s="349"/>
      <c r="B181" s="349"/>
      <c r="C181" s="350"/>
      <c r="D181" s="350"/>
      <c r="E181" s="351"/>
      <c r="F181" s="234"/>
      <c r="G181" s="234"/>
      <c r="H181" s="269"/>
    </row>
    <row r="182" spans="1:10" s="252" customFormat="1" ht="12.75" customHeight="1" thickTop="1">
      <c r="A182" s="88"/>
      <c r="B182" s="88"/>
      <c r="C182" s="88"/>
      <c r="D182" s="234"/>
      <c r="E182" s="234"/>
      <c r="F182" s="234"/>
      <c r="G182" s="265"/>
      <c r="H182" s="269"/>
    </row>
    <row r="183" spans="1:10" s="285" customFormat="1">
      <c r="A183" s="356" t="s">
        <v>478</v>
      </c>
      <c r="B183" s="357" t="s">
        <v>483</v>
      </c>
      <c r="C183" s="354"/>
      <c r="D183" s="354"/>
      <c r="E183" s="154"/>
      <c r="F183" s="154"/>
      <c r="G183" s="317"/>
      <c r="H183" s="355"/>
    </row>
    <row r="184" spans="1:10" s="285" customFormat="1">
      <c r="A184" s="154" t="s">
        <v>479</v>
      </c>
      <c r="B184" s="358">
        <v>0</v>
      </c>
      <c r="C184" s="354"/>
      <c r="D184" s="354"/>
      <c r="E184" s="154"/>
      <c r="F184" s="154"/>
      <c r="G184" s="317"/>
      <c r="H184" s="355"/>
    </row>
    <row r="185" spans="1:10" s="285" customFormat="1">
      <c r="A185" s="154" t="s">
        <v>480</v>
      </c>
      <c r="B185" s="358">
        <v>0</v>
      </c>
      <c r="C185" s="359"/>
      <c r="D185" s="354"/>
      <c r="E185" s="154"/>
      <c r="F185" s="154"/>
      <c r="G185" s="317"/>
      <c r="H185" s="355"/>
    </row>
    <row r="186" spans="1:10" s="285" customFormat="1" ht="8.25" customHeight="1" thickBot="1">
      <c r="A186" s="360"/>
      <c r="B186" s="361"/>
      <c r="C186" s="354"/>
      <c r="D186" s="362"/>
      <c r="E186" s="154"/>
      <c r="F186" s="154"/>
      <c r="G186" s="317"/>
      <c r="H186" s="355"/>
    </row>
    <row r="187" spans="1:10" s="285" customFormat="1" ht="23.25" customHeight="1" thickTop="1" thickBot="1">
      <c r="A187" s="363" t="s">
        <v>278</v>
      </c>
      <c r="B187" s="364"/>
      <c r="C187" s="365"/>
      <c r="D187" s="366"/>
      <c r="E187" s="367"/>
      <c r="F187" s="368"/>
      <c r="G187" s="82"/>
      <c r="H187" s="154"/>
      <c r="I187" s="317"/>
      <c r="J187" s="355"/>
    </row>
    <row r="188" spans="1:10" s="285" customFormat="1" ht="29.25" customHeight="1" thickTop="1">
      <c r="A188" s="369" t="s">
        <v>212</v>
      </c>
      <c r="B188" s="370" t="s">
        <v>373</v>
      </c>
      <c r="C188" s="371" t="s">
        <v>310</v>
      </c>
      <c r="D188" s="372" t="s">
        <v>174</v>
      </c>
      <c r="E188" s="372" t="s">
        <v>477</v>
      </c>
      <c r="F188" s="372" t="s">
        <v>377</v>
      </c>
      <c r="G188" s="622" t="s">
        <v>341</v>
      </c>
      <c r="H188" s="623"/>
      <c r="I188" s="317"/>
      <c r="J188" s="355"/>
    </row>
    <row r="189" spans="1:10" s="285" customFormat="1" ht="23.25" customHeight="1">
      <c r="A189" s="373" t="s">
        <v>737</v>
      </c>
      <c r="B189" s="374">
        <v>338333333.32999998</v>
      </c>
      <c r="C189" s="115">
        <v>0.15399792607111182</v>
      </c>
      <c r="D189" s="115">
        <v>0.1210359398914844</v>
      </c>
      <c r="E189" s="115">
        <v>0.12</v>
      </c>
      <c r="F189" s="115">
        <v>1.4999999999999999E-2</v>
      </c>
      <c r="G189" s="686">
        <v>0</v>
      </c>
      <c r="H189" s="687"/>
      <c r="I189" s="317"/>
      <c r="J189" s="355"/>
    </row>
    <row r="190" spans="1:10" s="285" customFormat="1" ht="23.25" customHeight="1">
      <c r="A190" s="373" t="s">
        <v>738</v>
      </c>
      <c r="B190" s="374">
        <v>500000000</v>
      </c>
      <c r="C190" s="115">
        <v>0.22758314197925478</v>
      </c>
      <c r="D190" s="115">
        <v>0.1210359398914844</v>
      </c>
      <c r="E190" s="115">
        <v>0.12</v>
      </c>
      <c r="F190" s="115">
        <v>1.4999999999999999E-2</v>
      </c>
      <c r="G190" s="624">
        <v>0</v>
      </c>
      <c r="H190" s="625"/>
      <c r="I190" s="317"/>
      <c r="J190" s="355"/>
    </row>
    <row r="191" spans="1:10" s="285" customFormat="1" ht="23.25" customHeight="1">
      <c r="A191" s="373" t="s">
        <v>739</v>
      </c>
      <c r="B191" s="374">
        <v>350000000</v>
      </c>
      <c r="C191" s="115">
        <v>0.15930819938547833</v>
      </c>
      <c r="D191" s="115">
        <v>0.1210359398914844</v>
      </c>
      <c r="E191" s="115">
        <v>0.11</v>
      </c>
      <c r="F191" s="115">
        <v>1.4999999999999999E-2</v>
      </c>
      <c r="G191" s="624">
        <v>0</v>
      </c>
      <c r="H191" s="625"/>
      <c r="I191" s="317"/>
      <c r="J191" s="355"/>
    </row>
    <row r="192" spans="1:10" s="285" customFormat="1" ht="23.25" customHeight="1">
      <c r="A192" s="373" t="s">
        <v>439</v>
      </c>
      <c r="B192" s="374">
        <v>18000000</v>
      </c>
      <c r="C192" s="115">
        <v>8.1929931112531707E-3</v>
      </c>
      <c r="D192" s="115">
        <v>0</v>
      </c>
      <c r="E192" s="115"/>
      <c r="F192" s="115"/>
      <c r="G192" s="624">
        <v>0</v>
      </c>
      <c r="H192" s="625"/>
      <c r="I192" s="317"/>
      <c r="J192" s="355"/>
    </row>
    <row r="193" spans="1:10" s="285" customFormat="1" ht="23.25" customHeight="1">
      <c r="A193" s="373" t="s">
        <v>440</v>
      </c>
      <c r="B193" s="375">
        <v>163637000</v>
      </c>
      <c r="C193" s="115">
        <v>7.448204520811863E-2</v>
      </c>
      <c r="D193" s="115">
        <v>0</v>
      </c>
      <c r="E193" s="115"/>
      <c r="F193" s="115">
        <v>0</v>
      </c>
      <c r="G193" s="624">
        <v>0</v>
      </c>
      <c r="H193" s="625"/>
      <c r="I193" s="317"/>
      <c r="J193" s="355"/>
    </row>
    <row r="194" spans="1:10" s="252" customFormat="1" ht="23.25" customHeight="1">
      <c r="A194" s="376" t="s">
        <v>547</v>
      </c>
      <c r="B194" s="375">
        <v>827028950.76274419</v>
      </c>
      <c r="C194" s="198">
        <v>0.3764356942447834</v>
      </c>
      <c r="D194" s="37"/>
      <c r="E194" s="37"/>
      <c r="F194" s="37"/>
      <c r="G194" s="688">
        <v>0</v>
      </c>
      <c r="H194" s="689"/>
      <c r="I194" s="86"/>
      <c r="J194" s="269"/>
    </row>
    <row r="195" spans="1:10" s="252" customFormat="1" ht="23.25" customHeight="1" thickBot="1">
      <c r="A195" s="377" t="s">
        <v>318</v>
      </c>
      <c r="B195" s="378">
        <v>2196999284.0927439</v>
      </c>
      <c r="C195" s="379"/>
      <c r="D195" s="378"/>
      <c r="E195" s="378"/>
      <c r="F195" s="378"/>
      <c r="G195" s="684"/>
      <c r="H195" s="685"/>
      <c r="I195" s="86"/>
      <c r="J195" s="269"/>
    </row>
    <row r="196" spans="1:10" s="252" customFormat="1" ht="1.5" customHeight="1" thickTop="1">
      <c r="A196" s="259"/>
      <c r="B196" s="270"/>
      <c r="C196" s="270"/>
      <c r="D196" s="265"/>
      <c r="E196" s="265"/>
      <c r="F196" s="265"/>
      <c r="G196" s="265"/>
      <c r="H196" s="271"/>
      <c r="I196" s="86"/>
      <c r="J196" s="269"/>
    </row>
    <row r="197" spans="1:10" s="213" customFormat="1" ht="45">
      <c r="A197" s="563" t="s">
        <v>434</v>
      </c>
      <c r="B197" s="563"/>
      <c r="C197" s="563"/>
      <c r="D197" s="563"/>
      <c r="E197" s="563"/>
      <c r="F197" s="563"/>
      <c r="G197" s="563"/>
      <c r="H197" s="563"/>
      <c r="I197" s="563"/>
      <c r="J197" s="563"/>
    </row>
    <row r="198" spans="1:10" s="214" customFormat="1" ht="30">
      <c r="A198" s="246"/>
      <c r="B198" s="246"/>
      <c r="C198" s="246"/>
      <c r="D198" s="246"/>
      <c r="E198" s="247" t="s">
        <v>229</v>
      </c>
      <c r="F198" s="246"/>
      <c r="G198" s="246"/>
      <c r="H198" s="248" t="s">
        <v>4</v>
      </c>
      <c r="I198" s="556">
        <v>44592</v>
      </c>
      <c r="J198" s="556"/>
    </row>
    <row r="199" spans="1:10" s="285" customFormat="1" ht="23.25" customHeight="1">
      <c r="A199" s="380"/>
      <c r="B199" s="381"/>
      <c r="C199" s="381"/>
      <c r="D199" s="382"/>
      <c r="E199" s="382"/>
      <c r="F199" s="382"/>
      <c r="G199" s="382"/>
      <c r="H199" s="316"/>
      <c r="I199" s="317"/>
      <c r="J199" s="355"/>
    </row>
    <row r="200" spans="1:10" s="285" customFormat="1" ht="23.25" customHeight="1" thickBot="1">
      <c r="A200" s="383" t="s">
        <v>205</v>
      </c>
      <c r="B200" s="383"/>
      <c r="C200" s="83"/>
      <c r="D200" s="83"/>
      <c r="E200" s="382"/>
      <c r="F200" s="384" t="s">
        <v>206</v>
      </c>
      <c r="G200" s="385"/>
      <c r="H200" s="385"/>
      <c r="I200" s="83"/>
      <c r="J200" s="355"/>
    </row>
    <row r="201" spans="1:10" s="285" customFormat="1" ht="23.25" customHeight="1" thickTop="1">
      <c r="A201" s="386" t="s">
        <v>153</v>
      </c>
      <c r="B201" s="387"/>
      <c r="C201" s="388" t="s">
        <v>207</v>
      </c>
      <c r="D201" s="389" t="s">
        <v>208</v>
      </c>
      <c r="E201" s="382"/>
      <c r="F201" s="390" t="s">
        <v>153</v>
      </c>
      <c r="G201" s="391"/>
      <c r="H201" s="392" t="s">
        <v>209</v>
      </c>
      <c r="I201" s="390" t="s">
        <v>210</v>
      </c>
      <c r="J201" s="355"/>
    </row>
    <row r="202" spans="1:10" s="285" customFormat="1">
      <c r="A202" s="356" t="s">
        <v>152</v>
      </c>
      <c r="B202" s="393"/>
      <c r="C202" s="394">
        <v>14043</v>
      </c>
      <c r="D202" s="395">
        <v>14236</v>
      </c>
      <c r="E202" s="382"/>
      <c r="F202" s="356" t="s">
        <v>211</v>
      </c>
      <c r="G202" s="393"/>
      <c r="H202" s="396">
        <v>14043</v>
      </c>
      <c r="I202" s="397">
        <v>2178979043.5599971</v>
      </c>
      <c r="J202" s="355"/>
    </row>
    <row r="203" spans="1:10" s="285" customFormat="1">
      <c r="A203" s="154" t="s">
        <v>69</v>
      </c>
      <c r="B203" s="398"/>
      <c r="C203" s="394">
        <v>15312</v>
      </c>
      <c r="D203" s="399">
        <v>15553</v>
      </c>
      <c r="E203" s="382"/>
      <c r="F203" s="154" t="s">
        <v>199</v>
      </c>
      <c r="G203" s="398"/>
      <c r="H203" s="396">
        <v>0</v>
      </c>
      <c r="I203" s="400">
        <v>1908747</v>
      </c>
      <c r="J203" s="355"/>
    </row>
    <row r="204" spans="1:10" s="285" customFormat="1">
      <c r="A204" s="154" t="s">
        <v>518</v>
      </c>
      <c r="B204" s="398"/>
      <c r="C204" s="401">
        <v>2178979043.5599971</v>
      </c>
      <c r="D204" s="402">
        <v>2213181995.3200002</v>
      </c>
      <c r="E204" s="197"/>
      <c r="F204" s="154" t="s">
        <v>427</v>
      </c>
      <c r="G204" s="398"/>
      <c r="H204" s="396">
        <v>-12</v>
      </c>
      <c r="I204" s="400">
        <v>-2927292.92</v>
      </c>
      <c r="J204" s="355"/>
    </row>
    <row r="205" spans="1:10" s="285" customFormat="1">
      <c r="A205" s="107" t="s">
        <v>56</v>
      </c>
      <c r="B205" s="106"/>
      <c r="C205" s="401">
        <v>50051426.530000001</v>
      </c>
      <c r="D205" s="402">
        <v>71687611.780000001</v>
      </c>
      <c r="E205" s="382"/>
      <c r="F205" s="107" t="s">
        <v>557</v>
      </c>
      <c r="G205" s="106"/>
      <c r="H205" s="396">
        <v>-13</v>
      </c>
      <c r="I205" s="400">
        <v>-2927292.92</v>
      </c>
      <c r="J205" s="355"/>
    </row>
    <row r="206" spans="1:10" s="285" customFormat="1">
      <c r="A206" s="154" t="s">
        <v>306</v>
      </c>
      <c r="B206" s="154"/>
      <c r="C206" s="403">
        <v>32746338.080000002</v>
      </c>
      <c r="D206" s="402">
        <v>56424246.68</v>
      </c>
      <c r="E206" s="382"/>
      <c r="F206" s="154" t="s">
        <v>375</v>
      </c>
      <c r="G206" s="154"/>
      <c r="H206" s="404">
        <v>0</v>
      </c>
      <c r="I206" s="400">
        <v>0</v>
      </c>
      <c r="J206" s="355"/>
    </row>
    <row r="207" spans="1:10" s="285" customFormat="1">
      <c r="A207" s="107" t="s">
        <v>519</v>
      </c>
      <c r="B207" s="106"/>
      <c r="C207" s="401">
        <v>18000000</v>
      </c>
      <c r="D207" s="402">
        <v>18000000</v>
      </c>
      <c r="E207" s="382"/>
      <c r="F207" s="107" t="s">
        <v>294</v>
      </c>
      <c r="G207" s="106"/>
      <c r="H207" s="396">
        <v>-241</v>
      </c>
      <c r="I207" s="400">
        <v>-52981344.379999995</v>
      </c>
      <c r="J207" s="355"/>
    </row>
    <row r="208" spans="1:10" s="285" customFormat="1">
      <c r="A208" s="107" t="s">
        <v>520</v>
      </c>
      <c r="B208" s="106"/>
      <c r="C208" s="401">
        <v>18000000</v>
      </c>
      <c r="D208" s="402">
        <v>17824999.999949999</v>
      </c>
      <c r="E208" s="382"/>
      <c r="F208" s="107" t="s">
        <v>376</v>
      </c>
      <c r="G208" s="106"/>
      <c r="H208" s="396">
        <v>446</v>
      </c>
      <c r="I208" s="400">
        <v>88200238.11999999</v>
      </c>
      <c r="J208" s="355"/>
    </row>
    <row r="209" spans="1:10" s="285" customFormat="1">
      <c r="A209" s="83" t="s">
        <v>521</v>
      </c>
      <c r="B209" s="106"/>
      <c r="C209" s="405">
        <v>0</v>
      </c>
      <c r="D209" s="401">
        <v>0</v>
      </c>
      <c r="E209" s="382"/>
      <c r="F209" s="107" t="s">
        <v>295</v>
      </c>
      <c r="G209" s="112"/>
      <c r="H209" s="406">
        <v>0</v>
      </c>
      <c r="I209" s="396">
        <v>2603.9400033950806</v>
      </c>
      <c r="J209" s="355"/>
    </row>
    <row r="210" spans="1:10" s="285" customFormat="1" ht="16.5" thickBot="1">
      <c r="A210" s="107" t="s">
        <v>522</v>
      </c>
      <c r="B210" s="106"/>
      <c r="C210" s="187">
        <v>1.83361467E-2</v>
      </c>
      <c r="D210" s="163">
        <v>1.8068875099999999E-2</v>
      </c>
      <c r="E210" s="382"/>
      <c r="F210" s="407" t="s">
        <v>296</v>
      </c>
      <c r="G210" s="408"/>
      <c r="H210" s="191">
        <v>14236</v>
      </c>
      <c r="I210" s="192">
        <v>2213181995.3200002</v>
      </c>
      <c r="J210" s="355"/>
    </row>
    <row r="211" spans="1:10" s="285" customFormat="1" ht="15.75" thickTop="1">
      <c r="A211" s="107" t="s">
        <v>228</v>
      </c>
      <c r="B211" s="83"/>
      <c r="C211" s="188">
        <v>7.4353591706989254E-3</v>
      </c>
      <c r="D211" s="186">
        <v>9.3078345438266166E-3</v>
      </c>
      <c r="E211" s="382"/>
      <c r="F211" s="409"/>
      <c r="G211" s="382"/>
      <c r="H211" s="382"/>
      <c r="I211" s="409"/>
      <c r="J211" s="355"/>
    </row>
    <row r="212" spans="1:10" s="285" customFormat="1" ht="14.1" customHeight="1">
      <c r="A212" s="107" t="s">
        <v>567</v>
      </c>
      <c r="B212" s="106"/>
      <c r="C212" s="410">
        <v>1381637000</v>
      </c>
      <c r="D212" s="401">
        <v>1369970333.3299999</v>
      </c>
      <c r="E212" s="411"/>
      <c r="F212" s="382"/>
      <c r="G212" s="382"/>
      <c r="H212" s="316"/>
      <c r="I212" s="317"/>
      <c r="J212" s="355"/>
    </row>
    <row r="213" spans="1:10" s="285" customFormat="1">
      <c r="A213" s="107" t="s">
        <v>523</v>
      </c>
      <c r="B213" s="106"/>
      <c r="C213" s="176">
        <v>0.63214999999999999</v>
      </c>
      <c r="D213" s="163">
        <v>0.62044999999999995</v>
      </c>
      <c r="E213" s="411"/>
      <c r="H213" s="316"/>
      <c r="I213" s="317"/>
      <c r="J213" s="355"/>
    </row>
    <row r="214" spans="1:10" s="285" customFormat="1" ht="16.5" thickBot="1">
      <c r="A214" s="107" t="s">
        <v>616</v>
      </c>
      <c r="B214" s="106"/>
      <c r="C214" s="176">
        <v>0.63214999999999999</v>
      </c>
      <c r="D214" s="163">
        <v>0.62044999999999995</v>
      </c>
      <c r="E214" s="382"/>
      <c r="F214" s="383" t="s">
        <v>297</v>
      </c>
      <c r="G214" s="383"/>
      <c r="H214" s="316"/>
      <c r="I214" s="317"/>
      <c r="J214" s="355"/>
    </row>
    <row r="215" spans="1:10" s="285" customFormat="1" ht="15.75" thickTop="1">
      <c r="A215" s="107" t="s">
        <v>547</v>
      </c>
      <c r="B215" s="106"/>
      <c r="C215" s="410">
        <v>793498412.65274405</v>
      </c>
      <c r="D215" s="401">
        <v>827028950.76274419</v>
      </c>
      <c r="E215" s="411"/>
      <c r="F215" s="83" t="s">
        <v>298</v>
      </c>
      <c r="G215" s="412" t="s">
        <v>299</v>
      </c>
      <c r="H215" s="316"/>
      <c r="I215" s="317"/>
      <c r="J215" s="355"/>
    </row>
    <row r="216" spans="1:10" s="285" customFormat="1">
      <c r="A216" s="107" t="s">
        <v>438</v>
      </c>
      <c r="B216" s="106"/>
      <c r="C216" s="176">
        <v>0.36785000000000001</v>
      </c>
      <c r="D216" s="163">
        <v>0.37955</v>
      </c>
      <c r="E216" s="411"/>
      <c r="F216" s="83" t="s">
        <v>300</v>
      </c>
      <c r="G216" s="413" t="s">
        <v>299</v>
      </c>
      <c r="H216" s="316"/>
      <c r="I216" s="317"/>
      <c r="J216" s="355"/>
    </row>
    <row r="217" spans="1:10" s="285" customFormat="1">
      <c r="A217" s="107" t="s">
        <v>524</v>
      </c>
      <c r="B217" s="106"/>
      <c r="C217" s="410">
        <v>108948952.17799985</v>
      </c>
      <c r="D217" s="401">
        <v>110659099.76600002</v>
      </c>
      <c r="E217" s="382"/>
      <c r="F217" s="118" t="s">
        <v>301</v>
      </c>
      <c r="G217" s="413" t="s">
        <v>299</v>
      </c>
      <c r="H217" s="316"/>
      <c r="I217" s="317"/>
      <c r="J217" s="355"/>
    </row>
    <row r="218" spans="1:10" s="285" customFormat="1">
      <c r="A218" s="107" t="s">
        <v>541</v>
      </c>
      <c r="B218" s="106"/>
      <c r="C218" s="176">
        <v>0.05</v>
      </c>
      <c r="D218" s="163">
        <v>0.05</v>
      </c>
      <c r="E218" s="411"/>
      <c r="F218" s="83" t="s">
        <v>302</v>
      </c>
      <c r="G218" s="413" t="s">
        <v>299</v>
      </c>
      <c r="H218" s="316"/>
      <c r="I218" s="317"/>
      <c r="J218" s="355"/>
    </row>
    <row r="219" spans="1:10" s="285" customFormat="1">
      <c r="A219" s="107" t="s">
        <v>526</v>
      </c>
      <c r="B219" s="106"/>
      <c r="C219" s="410">
        <v>108948952.17799985</v>
      </c>
      <c r="D219" s="401">
        <v>110659099.76600002</v>
      </c>
      <c r="E219" s="382"/>
      <c r="F219" s="118" t="s">
        <v>109</v>
      </c>
      <c r="G219" s="414">
        <v>100</v>
      </c>
      <c r="H219" s="316"/>
      <c r="I219" s="317"/>
      <c r="J219" s="355"/>
    </row>
    <row r="220" spans="1:10" s="285" customFormat="1">
      <c r="A220" s="107" t="s">
        <v>527</v>
      </c>
      <c r="B220" s="106"/>
      <c r="C220" s="410">
        <v>0</v>
      </c>
      <c r="D220" s="401">
        <v>0</v>
      </c>
      <c r="E220" s="382"/>
      <c r="F220" s="83" t="s">
        <v>303</v>
      </c>
      <c r="G220" s="414">
        <v>100</v>
      </c>
      <c r="H220" s="316"/>
      <c r="I220" s="317"/>
      <c r="J220" s="355"/>
    </row>
    <row r="221" spans="1:10" s="285" customFormat="1">
      <c r="A221" s="107" t="s">
        <v>750</v>
      </c>
      <c r="B221" s="112"/>
      <c r="C221" s="415">
        <v>21876107.920000009</v>
      </c>
      <c r="D221" s="401">
        <v>20256931.899999995</v>
      </c>
      <c r="E221" s="382"/>
      <c r="F221" s="83" t="s">
        <v>304</v>
      </c>
      <c r="G221" s="414">
        <v>100</v>
      </c>
      <c r="H221" s="316"/>
      <c r="I221" s="317"/>
      <c r="J221" s="355"/>
    </row>
    <row r="222" spans="1:10" s="285" customFormat="1" ht="23.25" customHeight="1" thickBot="1">
      <c r="A222" s="416"/>
      <c r="B222" s="408"/>
      <c r="C222" s="119"/>
      <c r="D222" s="164"/>
      <c r="E222" s="382"/>
      <c r="F222" s="417" t="s">
        <v>305</v>
      </c>
      <c r="G222" s="418">
        <v>2.6529626178126636E-2</v>
      </c>
      <c r="H222" s="316"/>
      <c r="I222" s="317"/>
      <c r="J222" s="355"/>
    </row>
    <row r="223" spans="1:10" s="285" customFormat="1" ht="23.25" customHeight="1" thickTop="1">
      <c r="E223" s="382"/>
      <c r="F223" s="382"/>
      <c r="G223" s="382"/>
      <c r="H223" s="316"/>
      <c r="I223" s="317"/>
      <c r="J223" s="355"/>
    </row>
    <row r="224" spans="1:10" s="285" customFormat="1" ht="23.25" customHeight="1" thickBot="1">
      <c r="A224" s="52" t="s">
        <v>441</v>
      </c>
      <c r="B224" s="23"/>
      <c r="C224" s="23"/>
      <c r="E224" s="382"/>
      <c r="I224" s="317"/>
      <c r="J224" s="355"/>
    </row>
    <row r="225" spans="1:10" s="285" customFormat="1" ht="28.5" customHeight="1" thickTop="1">
      <c r="A225" s="369"/>
      <c r="B225" s="121" t="s">
        <v>442</v>
      </c>
      <c r="C225" s="122" t="s">
        <v>208</v>
      </c>
      <c r="E225" s="382"/>
      <c r="I225" s="185"/>
      <c r="J225" s="355"/>
    </row>
    <row r="226" spans="1:10" s="285" customFormat="1">
      <c r="A226" s="419" t="s">
        <v>615</v>
      </c>
      <c r="B226" s="177">
        <v>1200000000</v>
      </c>
      <c r="C226" s="157">
        <v>1188333333.3299999</v>
      </c>
      <c r="E226" s="382"/>
      <c r="I226" s="185"/>
      <c r="J226" s="355"/>
    </row>
    <row r="227" spans="1:10" s="285" customFormat="1">
      <c r="A227" s="420" t="s">
        <v>443</v>
      </c>
      <c r="B227" s="180">
        <v>0</v>
      </c>
      <c r="C227" s="158">
        <v>0</v>
      </c>
      <c r="E227" s="382"/>
      <c r="G227" s="421"/>
      <c r="I227" s="185"/>
      <c r="J227" s="355"/>
    </row>
    <row r="228" spans="1:10" s="285" customFormat="1">
      <c r="A228" s="420" t="s">
        <v>540</v>
      </c>
      <c r="B228" s="180">
        <v>1381637000</v>
      </c>
      <c r="C228" s="158">
        <v>1369970333.3299999</v>
      </c>
      <c r="E228" s="382"/>
      <c r="I228" s="185"/>
      <c r="J228" s="355"/>
    </row>
    <row r="229" spans="1:10" s="285" customFormat="1">
      <c r="A229" s="422" t="s">
        <v>163</v>
      </c>
      <c r="B229" s="158">
        <v>0</v>
      </c>
      <c r="C229" s="179">
        <v>0</v>
      </c>
      <c r="E229" s="382"/>
      <c r="I229" s="185"/>
      <c r="J229" s="355"/>
    </row>
    <row r="230" spans="1:10" s="285" customFormat="1" ht="23.25" customHeight="1" thickBot="1">
      <c r="A230" s="423" t="s">
        <v>318</v>
      </c>
      <c r="B230" s="133"/>
      <c r="C230" s="134"/>
      <c r="E230" s="382"/>
      <c r="I230" s="185"/>
      <c r="J230" s="355"/>
    </row>
    <row r="231" spans="1:10" s="285" customFormat="1" ht="23.25" customHeight="1" thickTop="1">
      <c r="E231" s="382"/>
      <c r="F231" s="384"/>
      <c r="G231" s="424"/>
      <c r="H231" s="425"/>
      <c r="I231" s="185"/>
      <c r="J231" s="355"/>
    </row>
    <row r="232" spans="1:10" s="285" customFormat="1" ht="23.25" customHeight="1" thickBot="1">
      <c r="A232" s="52" t="s">
        <v>620</v>
      </c>
      <c r="B232" s="23"/>
      <c r="C232" s="23"/>
      <c r="E232" s="382"/>
      <c r="F232" s="384"/>
      <c r="G232" s="424"/>
      <c r="H232" s="425"/>
      <c r="I232" s="185"/>
      <c r="J232" s="355"/>
    </row>
    <row r="233" spans="1:10" s="285" customFormat="1" ht="23.25" customHeight="1" thickTop="1">
      <c r="A233" s="369"/>
      <c r="B233" s="121" t="s">
        <v>442</v>
      </c>
      <c r="C233" s="122" t="s">
        <v>208</v>
      </c>
      <c r="E233" s="382"/>
      <c r="F233" s="384"/>
      <c r="G233" s="424"/>
      <c r="H233" s="425"/>
      <c r="I233" s="185"/>
      <c r="J233" s="355"/>
    </row>
    <row r="234" spans="1:10" s="285" customFormat="1" ht="23.25" customHeight="1">
      <c r="A234" s="419" t="s">
        <v>740</v>
      </c>
      <c r="B234" s="178">
        <v>793498412.65274405</v>
      </c>
      <c r="C234" s="158">
        <v>827028950.76274419</v>
      </c>
      <c r="E234" s="382"/>
      <c r="F234" s="384"/>
      <c r="G234" s="424"/>
      <c r="H234" s="425"/>
      <c r="I234" s="185"/>
      <c r="J234" s="355"/>
    </row>
    <row r="235" spans="1:10" s="285" customFormat="1" ht="23.25" customHeight="1">
      <c r="A235" s="420" t="s">
        <v>726</v>
      </c>
      <c r="B235" s="194">
        <v>793498412.65274405</v>
      </c>
      <c r="C235" s="158">
        <v>827028950.76274419</v>
      </c>
      <c r="E235" s="382"/>
      <c r="F235" s="384"/>
      <c r="G235" s="424"/>
      <c r="H235" s="425"/>
      <c r="I235" s="185"/>
      <c r="J235" s="355"/>
    </row>
    <row r="236" spans="1:10" s="285" customFormat="1" ht="23.25" customHeight="1" thickBot="1">
      <c r="A236" s="426" t="s">
        <v>741</v>
      </c>
      <c r="B236" s="195">
        <v>827028950.76274419</v>
      </c>
      <c r="C236" s="196">
        <v>872896052.84274423</v>
      </c>
      <c r="E236" s="382"/>
      <c r="F236" s="384"/>
      <c r="G236" s="424"/>
      <c r="H236" s="425"/>
      <c r="I236" s="185"/>
      <c r="J236" s="355"/>
    </row>
    <row r="237" spans="1:10" s="285" customFormat="1" ht="23.25" customHeight="1" thickTop="1">
      <c r="D237" s="382"/>
      <c r="E237" s="382"/>
      <c r="F237" s="382"/>
      <c r="G237" s="382"/>
      <c r="H237" s="316"/>
      <c r="I237" s="317"/>
      <c r="J237" s="355"/>
    </row>
    <row r="238" spans="1:10" s="252" customFormat="1" ht="16.5" thickBot="1">
      <c r="A238" s="52" t="s">
        <v>217</v>
      </c>
      <c r="B238" s="23"/>
      <c r="C238" s="23"/>
      <c r="D238" s="24"/>
      <c r="E238" s="265"/>
    </row>
    <row r="239" spans="1:10" s="285" customFormat="1" ht="30.75" customHeight="1" thickTop="1">
      <c r="A239" s="120" t="s">
        <v>153</v>
      </c>
      <c r="B239" s="121" t="s">
        <v>218</v>
      </c>
      <c r="C239" s="122" t="s">
        <v>219</v>
      </c>
      <c r="D239" s="123" t="s">
        <v>220</v>
      </c>
      <c r="E239" s="382"/>
    </row>
    <row r="240" spans="1:10" s="285" customFormat="1">
      <c r="A240" s="124" t="s">
        <v>333</v>
      </c>
      <c r="B240" s="125">
        <v>2.4375190508130997E-2</v>
      </c>
      <c r="C240" s="125">
        <v>1.7059711357692301E-2</v>
      </c>
      <c r="D240" s="126">
        <v>0.1865597932299804</v>
      </c>
      <c r="E240" s="382"/>
      <c r="F240" s="316"/>
    </row>
    <row r="241" spans="1:10" s="285" customFormat="1">
      <c r="A241" s="124" t="s">
        <v>334</v>
      </c>
      <c r="B241" s="125">
        <v>1.3655151147266672E-2</v>
      </c>
      <c r="C241" s="125">
        <v>1.8234956609278329E-2</v>
      </c>
      <c r="D241" s="127">
        <v>0.19815435422298056</v>
      </c>
      <c r="E241" s="382"/>
    </row>
    <row r="242" spans="1:10" s="285" customFormat="1" ht="16.5" thickBot="1">
      <c r="A242" s="423"/>
      <c r="B242" s="128"/>
      <c r="C242" s="129"/>
      <c r="D242" s="130"/>
      <c r="E242" s="382"/>
    </row>
    <row r="243" spans="1:10" s="285" customFormat="1" ht="15.75" thickTop="1">
      <c r="A243" s="657" t="s">
        <v>234</v>
      </c>
      <c r="B243" s="657"/>
      <c r="C243" s="657"/>
      <c r="D243" s="657"/>
      <c r="E243" s="382"/>
    </row>
    <row r="244" spans="1:10" s="285" customFormat="1">
      <c r="A244" s="658"/>
      <c r="B244" s="658"/>
      <c r="C244" s="658"/>
      <c r="D244" s="658"/>
      <c r="E244" s="382"/>
    </row>
    <row r="245" spans="1:10" s="285" customFormat="1" ht="16.5" thickBot="1">
      <c r="A245" s="427" t="s">
        <v>221</v>
      </c>
      <c r="B245" s="131"/>
      <c r="C245" s="132"/>
      <c r="D245" s="132"/>
      <c r="E245" s="382"/>
      <c r="F245" s="382"/>
      <c r="G245" s="382"/>
      <c r="H245" s="316"/>
      <c r="I245" s="317"/>
      <c r="J245" s="355"/>
    </row>
    <row r="246" spans="1:10" s="285" customFormat="1" ht="30.75" customHeight="1" thickTop="1">
      <c r="A246" s="120" t="s">
        <v>153</v>
      </c>
      <c r="B246" s="121" t="s">
        <v>218</v>
      </c>
      <c r="C246" s="122" t="s">
        <v>219</v>
      </c>
      <c r="D246" s="123" t="s">
        <v>220</v>
      </c>
      <c r="E246" s="382"/>
      <c r="F246" s="382"/>
      <c r="G246" s="382"/>
      <c r="H246" s="316"/>
      <c r="I246" s="317"/>
      <c r="J246" s="355"/>
    </row>
    <row r="247" spans="1:10" s="285" customFormat="1">
      <c r="A247" s="124" t="s">
        <v>222</v>
      </c>
      <c r="B247" s="125">
        <v>0</v>
      </c>
      <c r="C247" s="125">
        <v>9.3434295384304541E-6</v>
      </c>
      <c r="D247" s="126">
        <v>1.1211539286126726E-4</v>
      </c>
      <c r="E247" s="382"/>
      <c r="G247" s="382"/>
      <c r="H247" s="316"/>
      <c r="I247" s="317"/>
      <c r="J247" s="355"/>
    </row>
    <row r="248" spans="1:10" s="285" customFormat="1">
      <c r="A248" s="124" t="s">
        <v>58</v>
      </c>
      <c r="B248" s="125">
        <v>0</v>
      </c>
      <c r="C248" s="125">
        <v>9.3434295384304541E-6</v>
      </c>
      <c r="D248" s="127">
        <v>1.1211539286126726E-4</v>
      </c>
      <c r="E248" s="382"/>
      <c r="F248" s="382"/>
      <c r="G248" s="382"/>
      <c r="H248" s="316"/>
      <c r="I248" s="317"/>
      <c r="J248" s="355"/>
    </row>
    <row r="249" spans="1:10" s="285" customFormat="1" ht="16.5" thickBot="1">
      <c r="A249" s="423"/>
      <c r="B249" s="128"/>
      <c r="C249" s="129"/>
      <c r="D249" s="130"/>
      <c r="E249" s="382"/>
      <c r="F249" s="382"/>
      <c r="G249" s="382"/>
      <c r="H249" s="316"/>
      <c r="I249" s="317"/>
      <c r="J249" s="355"/>
    </row>
    <row r="250" spans="1:10" s="285" customFormat="1" ht="15.75" thickTop="1">
      <c r="D250" s="382"/>
      <c r="E250" s="382"/>
      <c r="F250" s="382"/>
      <c r="G250" s="382"/>
      <c r="H250" s="316"/>
      <c r="I250" s="317"/>
      <c r="J250" s="355"/>
    </row>
    <row r="251" spans="1:10" s="285" customFormat="1" ht="16.5" thickBot="1">
      <c r="A251" s="135" t="s">
        <v>534</v>
      </c>
      <c r="B251" s="83"/>
      <c r="C251" s="83"/>
      <c r="D251" s="428"/>
      <c r="E251" s="83"/>
      <c r="F251" s="382"/>
      <c r="G251" s="382"/>
      <c r="H251" s="316"/>
      <c r="I251" s="317"/>
      <c r="J251" s="355"/>
    </row>
    <row r="252" spans="1:10" s="285" customFormat="1" ht="30.75" customHeight="1" thickTop="1">
      <c r="A252" s="120" t="s">
        <v>153</v>
      </c>
      <c r="B252" s="121" t="s">
        <v>218</v>
      </c>
      <c r="C252" s="122" t="s">
        <v>219</v>
      </c>
      <c r="D252" s="123" t="s">
        <v>220</v>
      </c>
      <c r="F252" s="382"/>
      <c r="G252" s="382"/>
      <c r="H252" s="316"/>
      <c r="I252" s="317"/>
      <c r="J252" s="355"/>
    </row>
    <row r="253" spans="1:10" s="285" customFormat="1">
      <c r="A253" s="124" t="s">
        <v>533</v>
      </c>
      <c r="B253" s="125">
        <v>1.9195325720831487E-2</v>
      </c>
      <c r="C253" s="125">
        <v>1.2248304051966523E-2</v>
      </c>
      <c r="D253" s="126">
        <v>0.13747159090051975</v>
      </c>
      <c r="G253" s="382"/>
      <c r="H253" s="316"/>
      <c r="I253" s="317"/>
      <c r="J253" s="355"/>
    </row>
    <row r="254" spans="1:10" s="285" customFormat="1">
      <c r="A254" s="124" t="s">
        <v>535</v>
      </c>
      <c r="B254" s="125">
        <v>9.175593131675255E-3</v>
      </c>
      <c r="C254" s="125">
        <v>1.35464098760324E-2</v>
      </c>
      <c r="D254" s="127">
        <v>0.15097614500818168</v>
      </c>
      <c r="F254" s="382"/>
      <c r="G254" s="382"/>
      <c r="H254" s="316"/>
      <c r="I254" s="317"/>
      <c r="J254" s="355"/>
    </row>
    <row r="255" spans="1:10" s="285" customFormat="1" ht="16.5" thickBot="1">
      <c r="A255" s="423"/>
      <c r="B255" s="128"/>
      <c r="C255" s="129"/>
      <c r="D255" s="130"/>
      <c r="F255" s="382"/>
      <c r="G255" s="382"/>
      <c r="H255" s="316"/>
      <c r="I255" s="317"/>
      <c r="J255" s="355"/>
    </row>
    <row r="256" spans="1:10" s="285" customFormat="1" ht="15.75" customHeight="1" thickTop="1">
      <c r="A256" s="136" t="s">
        <v>108</v>
      </c>
      <c r="B256" s="136"/>
      <c r="C256" s="136"/>
      <c r="D256" s="136"/>
      <c r="F256" s="382"/>
      <c r="G256" s="382"/>
      <c r="H256" s="316"/>
      <c r="I256" s="317"/>
      <c r="J256" s="355"/>
    </row>
    <row r="257" spans="1:10" s="252" customFormat="1">
      <c r="A257" s="84"/>
      <c r="B257" s="84"/>
      <c r="C257" s="84"/>
      <c r="D257" s="84"/>
      <c r="E257" s="84"/>
      <c r="F257" s="265"/>
      <c r="G257" s="265"/>
      <c r="H257" s="271"/>
      <c r="I257" s="86"/>
      <c r="J257" s="269"/>
    </row>
    <row r="258" spans="1:10" s="213" customFormat="1" ht="45">
      <c r="A258" s="563" t="s">
        <v>434</v>
      </c>
      <c r="B258" s="563"/>
      <c r="C258" s="563"/>
      <c r="D258" s="563"/>
      <c r="E258" s="563"/>
      <c r="F258" s="563"/>
      <c r="G258" s="563"/>
      <c r="H258" s="563"/>
      <c r="I258" s="563"/>
      <c r="J258" s="563"/>
    </row>
    <row r="259" spans="1:10" s="214" customFormat="1" ht="30">
      <c r="A259" s="246"/>
      <c r="B259" s="246"/>
      <c r="C259" s="246"/>
      <c r="D259" s="246"/>
      <c r="E259" s="247" t="s">
        <v>229</v>
      </c>
      <c r="F259" s="246"/>
      <c r="G259" s="246"/>
      <c r="H259" s="248" t="s">
        <v>4</v>
      </c>
      <c r="I259" s="556">
        <v>44592</v>
      </c>
      <c r="J259" s="556"/>
    </row>
    <row r="260" spans="1:10" s="252" customFormat="1">
      <c r="F260" s="265"/>
      <c r="G260" s="265"/>
      <c r="H260" s="271"/>
      <c r="I260" s="86"/>
      <c r="J260" s="269"/>
    </row>
    <row r="261" spans="1:10" s="252" customFormat="1" ht="23.25" customHeight="1" thickBot="1">
      <c r="A261" s="218" t="s">
        <v>370</v>
      </c>
      <c r="B261" s="15"/>
      <c r="C261" s="16"/>
      <c r="D261" s="16"/>
      <c r="E261" s="80"/>
      <c r="F261" s="80"/>
      <c r="G261" s="429"/>
      <c r="H261" s="17"/>
      <c r="I261" s="86"/>
      <c r="J261" s="269"/>
    </row>
    <row r="262" spans="1:10" s="252" customFormat="1" ht="13.5" thickTop="1">
      <c r="A262" s="617"/>
      <c r="B262" s="661" t="s">
        <v>319</v>
      </c>
      <c r="C262" s="613" t="s">
        <v>47</v>
      </c>
      <c r="D262" s="611" t="s">
        <v>185</v>
      </c>
      <c r="E262" s="615" t="s">
        <v>268</v>
      </c>
      <c r="F262" s="615" t="s">
        <v>320</v>
      </c>
      <c r="G262" s="615" t="s">
        <v>321</v>
      </c>
      <c r="H262" s="663" t="s">
        <v>312</v>
      </c>
      <c r="I262" s="86"/>
      <c r="J262" s="269"/>
    </row>
    <row r="263" spans="1:10" s="252" customFormat="1" ht="12.75">
      <c r="A263" s="618"/>
      <c r="B263" s="662"/>
      <c r="C263" s="614"/>
      <c r="D263" s="612" t="s">
        <v>322</v>
      </c>
      <c r="E263" s="616"/>
      <c r="F263" s="616"/>
      <c r="G263" s="616"/>
      <c r="H263" s="664"/>
      <c r="I263" s="86"/>
      <c r="J263" s="269"/>
    </row>
    <row r="264" spans="1:10" s="86" customFormat="1" ht="20.25" customHeight="1">
      <c r="A264" s="88" t="s">
        <v>214</v>
      </c>
      <c r="B264" s="430">
        <v>29.94</v>
      </c>
      <c r="C264" s="430">
        <v>240.6</v>
      </c>
      <c r="D264" s="18">
        <v>155463.79999999999</v>
      </c>
      <c r="E264" s="19">
        <v>0.58799999999999997</v>
      </c>
      <c r="F264" s="19">
        <v>0.5252</v>
      </c>
      <c r="G264" s="199">
        <v>0.46740000000000004</v>
      </c>
      <c r="H264" s="40">
        <v>706.57</v>
      </c>
    </row>
    <row r="265" spans="1:10" s="86" customFormat="1" ht="21" customHeight="1">
      <c r="A265" s="88" t="s">
        <v>215</v>
      </c>
      <c r="B265" s="430">
        <v>3.06</v>
      </c>
      <c r="C265" s="431">
        <v>0</v>
      </c>
      <c r="D265" s="74">
        <v>0</v>
      </c>
      <c r="E265" s="75">
        <v>1.4499999999999999E-2</v>
      </c>
      <c r="F265" s="75">
        <v>0</v>
      </c>
      <c r="G265" s="75">
        <v>0</v>
      </c>
      <c r="H265" s="76">
        <v>0</v>
      </c>
    </row>
    <row r="266" spans="1:10" s="88" customFormat="1" ht="20.25" customHeight="1">
      <c r="A266" s="88" t="s">
        <v>216</v>
      </c>
      <c r="B266" s="430">
        <v>96.68</v>
      </c>
      <c r="C266" s="430">
        <v>419.77</v>
      </c>
      <c r="D266" s="20">
        <v>981420.61</v>
      </c>
      <c r="E266" s="19">
        <v>0.9</v>
      </c>
      <c r="F266" s="19">
        <v>0.87840000000000007</v>
      </c>
      <c r="G266" s="19">
        <v>0.85308000000000006</v>
      </c>
      <c r="H266" s="21">
        <v>3040.64</v>
      </c>
    </row>
    <row r="267" spans="1:10" s="88" customFormat="1" ht="15.75" thickBot="1">
      <c r="A267" s="432"/>
      <c r="B267" s="433"/>
      <c r="C267" s="433"/>
      <c r="D267" s="434"/>
      <c r="E267" s="434"/>
      <c r="F267" s="435"/>
      <c r="G267" s="433"/>
      <c r="H267" s="435"/>
    </row>
    <row r="268" spans="1:10" s="88" customFormat="1" ht="15" customHeight="1" thickTop="1">
      <c r="A268" s="436" t="s">
        <v>167</v>
      </c>
      <c r="B268" s="85"/>
      <c r="C268" s="85"/>
      <c r="D268" s="86"/>
      <c r="E268" s="437"/>
      <c r="F268" s="86"/>
      <c r="G268" s="86"/>
      <c r="H268" s="86"/>
    </row>
    <row r="269" spans="1:10" s="88" customFormat="1" ht="15" customHeight="1"/>
    <row r="270" spans="1:10" s="88" customFormat="1" ht="15" customHeight="1" thickBot="1">
      <c r="A270" s="218" t="s">
        <v>307</v>
      </c>
      <c r="B270" s="218"/>
      <c r="C270" s="70"/>
      <c r="D270" s="70"/>
      <c r="E270" s="70"/>
      <c r="F270" s="70"/>
    </row>
    <row r="271" spans="1:10" s="88" customFormat="1" ht="30.6" customHeight="1" thickTop="1">
      <c r="A271" s="219" t="s">
        <v>308</v>
      </c>
      <c r="B271" s="438" t="s">
        <v>309</v>
      </c>
      <c r="C271" s="438" t="s">
        <v>310</v>
      </c>
      <c r="D271" s="438" t="s">
        <v>539</v>
      </c>
      <c r="E271" s="438" t="s">
        <v>311</v>
      </c>
      <c r="F271" s="219" t="s">
        <v>312</v>
      </c>
    </row>
    <row r="272" spans="1:10" s="88" customFormat="1" ht="15" customHeight="1">
      <c r="A272" s="88" t="s">
        <v>313</v>
      </c>
      <c r="B272" s="6">
        <v>14200</v>
      </c>
      <c r="C272" s="439">
        <v>0.99747119977521781</v>
      </c>
      <c r="D272" s="6">
        <v>2206924885.8099999</v>
      </c>
      <c r="E272" s="439">
        <v>0.99717279937970238</v>
      </c>
      <c r="F272" s="7">
        <v>0</v>
      </c>
    </row>
    <row r="273" spans="1:6" s="88" customFormat="1" ht="15" customHeight="1">
      <c r="A273" s="88" t="s">
        <v>361</v>
      </c>
      <c r="B273" s="6">
        <v>20</v>
      </c>
      <c r="C273" s="440">
        <v>1.4048890137679123E-3</v>
      </c>
      <c r="D273" s="6">
        <v>3845497.55</v>
      </c>
      <c r="E273" s="440">
        <v>1.7375423973860704E-3</v>
      </c>
      <c r="F273" s="8">
        <v>2134.0300000000002</v>
      </c>
    </row>
    <row r="274" spans="1:6" s="88" customFormat="1" ht="15" customHeight="1">
      <c r="A274" s="88" t="s">
        <v>314</v>
      </c>
      <c r="B274" s="6">
        <v>10</v>
      </c>
      <c r="C274" s="440">
        <v>7.0244450688395613E-4</v>
      </c>
      <c r="D274" s="6">
        <v>1818942.37</v>
      </c>
      <c r="E274" s="440">
        <v>8.2186750743786093E-4</v>
      </c>
      <c r="F274" s="8">
        <v>9736.68</v>
      </c>
    </row>
    <row r="275" spans="1:6" s="88" customFormat="1" ht="15" customHeight="1">
      <c r="A275" s="88" t="s">
        <v>315</v>
      </c>
      <c r="B275" s="6">
        <v>2</v>
      </c>
      <c r="C275" s="440">
        <v>1.4048890137679124E-4</v>
      </c>
      <c r="D275" s="6">
        <v>292357.26</v>
      </c>
      <c r="E275" s="440">
        <v>1.3209815578575074E-4</v>
      </c>
      <c r="F275" s="8">
        <v>3889.34</v>
      </c>
    </row>
    <row r="276" spans="1:6" s="88" customFormat="1" ht="15" customHeight="1">
      <c r="A276" s="88" t="s">
        <v>316</v>
      </c>
      <c r="B276" s="6">
        <v>3</v>
      </c>
      <c r="C276" s="440">
        <v>2.1073335206518685E-4</v>
      </c>
      <c r="D276" s="6">
        <v>240013.39</v>
      </c>
      <c r="E276" s="440">
        <v>1.0844719978182223E-4</v>
      </c>
      <c r="F276" s="8">
        <v>6635.71</v>
      </c>
    </row>
    <row r="277" spans="1:6" s="88" customFormat="1" ht="15" customHeight="1">
      <c r="A277" s="88" t="s">
        <v>145</v>
      </c>
      <c r="B277" s="6">
        <v>1</v>
      </c>
      <c r="C277" s="440">
        <v>7.0244450688395621E-5</v>
      </c>
      <c r="D277" s="6">
        <v>60298.94</v>
      </c>
      <c r="E277" s="440">
        <v>2.7245359906012376E-5</v>
      </c>
      <c r="F277" s="8">
        <v>3040.64</v>
      </c>
    </row>
    <row r="278" spans="1:6" s="88" customFormat="1" ht="15" customHeight="1">
      <c r="A278" s="88" t="s">
        <v>317</v>
      </c>
      <c r="B278" s="6">
        <v>0</v>
      </c>
      <c r="C278" s="440">
        <v>0</v>
      </c>
      <c r="D278" s="6">
        <v>0</v>
      </c>
      <c r="E278" s="440">
        <v>0</v>
      </c>
      <c r="F278" s="8">
        <v>0</v>
      </c>
    </row>
    <row r="279" spans="1:6" s="88" customFormat="1" ht="15" customHeight="1" thickBot="1">
      <c r="A279" s="228" t="s">
        <v>318</v>
      </c>
      <c r="B279" s="11">
        <v>14236</v>
      </c>
      <c r="C279" s="12">
        <v>1</v>
      </c>
      <c r="D279" s="13">
        <v>2213181995.3200002</v>
      </c>
      <c r="E279" s="12">
        <v>1</v>
      </c>
      <c r="F279" s="14">
        <v>25436.400000000001</v>
      </c>
    </row>
    <row r="280" spans="1:6" s="88" customFormat="1" ht="15" customHeight="1" thickTop="1">
      <c r="A280" s="70" t="s">
        <v>232</v>
      </c>
      <c r="B280" s="70"/>
      <c r="C280" s="70"/>
      <c r="D280" s="70"/>
      <c r="E280" s="70"/>
      <c r="F280" s="70"/>
    </row>
    <row r="281" spans="1:6" s="88" customFormat="1" ht="15" customHeight="1">
      <c r="A281" s="70"/>
      <c r="B281" s="70"/>
      <c r="C281" s="70"/>
      <c r="D281" s="70"/>
      <c r="E281" s="70"/>
      <c r="F281" s="70"/>
    </row>
    <row r="282" spans="1:6" s="88" customFormat="1" ht="15" customHeight="1" thickBot="1">
      <c r="A282" s="135" t="s">
        <v>530</v>
      </c>
      <c r="B282" s="83"/>
      <c r="C282" s="83"/>
      <c r="D282" s="70"/>
      <c r="E282" s="70"/>
      <c r="F282" s="70"/>
    </row>
    <row r="283" spans="1:6" s="88" customFormat="1" ht="30.6" customHeight="1" thickTop="1">
      <c r="A283" s="120" t="s">
        <v>153</v>
      </c>
      <c r="B283" s="121" t="s">
        <v>207</v>
      </c>
      <c r="C283" s="122" t="s">
        <v>208</v>
      </c>
      <c r="D283" s="70"/>
      <c r="E283" s="70"/>
      <c r="F283" s="70"/>
    </row>
    <row r="284" spans="1:6" s="88" customFormat="1" ht="15" customHeight="1">
      <c r="A284" s="124" t="s">
        <v>531</v>
      </c>
      <c r="B284" s="125"/>
      <c r="C284" s="159"/>
      <c r="D284" s="70"/>
      <c r="E284" s="70"/>
      <c r="F284" s="70"/>
    </row>
    <row r="285" spans="1:6" s="88" customFormat="1" ht="15" customHeight="1">
      <c r="A285" s="124" t="s">
        <v>532</v>
      </c>
      <c r="B285" s="125"/>
      <c r="C285" s="159"/>
      <c r="D285" s="70"/>
      <c r="E285" s="70"/>
      <c r="F285" s="70"/>
    </row>
    <row r="286" spans="1:6" s="88" customFormat="1" ht="15" customHeight="1" thickBot="1">
      <c r="A286" s="423"/>
      <c r="B286" s="128"/>
      <c r="C286" s="129"/>
      <c r="D286" s="70"/>
      <c r="E286" s="70"/>
      <c r="F286" s="70"/>
    </row>
    <row r="287" spans="1:6" s="88" customFormat="1" ht="15" customHeight="1" thickTop="1">
      <c r="A287" s="136"/>
      <c r="B287" s="136"/>
      <c r="C287" s="136"/>
    </row>
    <row r="288" spans="1:6" s="88" customFormat="1" ht="15.75" customHeight="1"/>
    <row r="289" spans="1:5" s="88" customFormat="1" ht="15.75" customHeight="1" thickBot="1">
      <c r="A289" s="218" t="s">
        <v>187</v>
      </c>
      <c r="B289" s="218"/>
      <c r="C289" s="70"/>
      <c r="D289" s="70"/>
      <c r="E289" s="441"/>
    </row>
    <row r="290" spans="1:5" s="154" customFormat="1" ht="30.6" customHeight="1" thickTop="1">
      <c r="A290" s="442"/>
      <c r="B290" s="443" t="s">
        <v>309</v>
      </c>
      <c r="C290" s="443" t="s">
        <v>539</v>
      </c>
      <c r="D290" s="443" t="s">
        <v>312</v>
      </c>
      <c r="E290" s="442" t="s">
        <v>335</v>
      </c>
    </row>
    <row r="291" spans="1:5" s="154" customFormat="1">
      <c r="A291" s="154" t="s">
        <v>191</v>
      </c>
      <c r="B291" s="116">
        <v>0</v>
      </c>
      <c r="C291" s="116">
        <v>0</v>
      </c>
      <c r="D291" s="116">
        <v>0</v>
      </c>
      <c r="E291" s="117">
        <v>0</v>
      </c>
    </row>
    <row r="292" spans="1:5" s="154" customFormat="1">
      <c r="A292" s="154" t="s">
        <v>188</v>
      </c>
      <c r="B292" s="116">
        <v>0</v>
      </c>
      <c r="C292" s="116">
        <v>0</v>
      </c>
      <c r="D292" s="116">
        <v>0</v>
      </c>
      <c r="E292" s="137">
        <v>0</v>
      </c>
    </row>
    <row r="293" spans="1:5" s="154" customFormat="1" ht="15" customHeight="1">
      <c r="A293" s="154" t="s">
        <v>189</v>
      </c>
      <c r="B293" s="116">
        <v>0</v>
      </c>
      <c r="C293" s="116" t="s">
        <v>422</v>
      </c>
      <c r="D293" s="116" t="s">
        <v>422</v>
      </c>
      <c r="E293" s="137" t="s">
        <v>422</v>
      </c>
    </row>
    <row r="294" spans="1:5" s="154" customFormat="1">
      <c r="A294" s="154" t="s">
        <v>190</v>
      </c>
      <c r="B294" s="116">
        <v>0</v>
      </c>
      <c r="C294" s="116">
        <v>0</v>
      </c>
      <c r="D294" s="116">
        <v>0</v>
      </c>
      <c r="E294" s="137">
        <v>0</v>
      </c>
    </row>
    <row r="295" spans="1:5" s="154" customFormat="1" ht="26.25" customHeight="1">
      <c r="A295" s="154" t="s">
        <v>55</v>
      </c>
      <c r="B295" s="116">
        <v>0</v>
      </c>
      <c r="C295" s="116">
        <v>0</v>
      </c>
      <c r="D295" s="116">
        <v>0</v>
      </c>
      <c r="E295" s="137">
        <v>0</v>
      </c>
    </row>
    <row r="296" spans="1:5" s="154" customFormat="1" ht="15.75" customHeight="1">
      <c r="A296" s="154" t="s">
        <v>192</v>
      </c>
      <c r="B296" s="116">
        <v>0</v>
      </c>
      <c r="C296" s="116">
        <v>0</v>
      </c>
      <c r="D296" s="116">
        <v>0</v>
      </c>
      <c r="E296" s="137">
        <v>0</v>
      </c>
    </row>
    <row r="297" spans="1:5" s="154" customFormat="1" ht="15.75" customHeight="1">
      <c r="A297" s="154" t="s">
        <v>187</v>
      </c>
      <c r="B297" s="116">
        <v>0</v>
      </c>
      <c r="C297" s="116">
        <v>0</v>
      </c>
      <c r="D297" s="116">
        <v>0</v>
      </c>
      <c r="E297" s="137">
        <v>0</v>
      </c>
    </row>
    <row r="298" spans="1:5" s="154" customFormat="1" ht="15.75" customHeight="1" thickBot="1">
      <c r="A298" s="416"/>
      <c r="B298" s="138"/>
      <c r="C298" s="138"/>
      <c r="D298" s="138"/>
      <c r="E298" s="139"/>
    </row>
    <row r="299" spans="1:5" s="154" customFormat="1" ht="37.5" customHeight="1" thickTop="1"/>
    <row r="300" spans="1:5" s="154" customFormat="1" ht="15.75" customHeight="1" thickBot="1">
      <c r="A300" s="335" t="s">
        <v>193</v>
      </c>
      <c r="B300" s="335"/>
      <c r="C300" s="83"/>
      <c r="D300" s="83"/>
    </row>
    <row r="301" spans="1:5" s="154" customFormat="1" ht="30.6" customHeight="1" thickTop="1">
      <c r="A301" s="442" t="s">
        <v>194</v>
      </c>
      <c r="B301" s="443" t="s">
        <v>309</v>
      </c>
      <c r="C301" s="443" t="s">
        <v>539</v>
      </c>
      <c r="D301" s="444" t="s">
        <v>371</v>
      </c>
    </row>
    <row r="302" spans="1:5" s="154" customFormat="1" ht="15.75" customHeight="1">
      <c r="A302" s="154" t="s">
        <v>195</v>
      </c>
      <c r="B302" s="116">
        <v>0</v>
      </c>
      <c r="C302" s="117">
        <v>0</v>
      </c>
      <c r="D302" s="117">
        <v>0</v>
      </c>
    </row>
    <row r="303" spans="1:5" s="154" customFormat="1" ht="15.75" customHeight="1">
      <c r="A303" s="154" t="s">
        <v>196</v>
      </c>
      <c r="B303" s="116">
        <v>0</v>
      </c>
      <c r="C303" s="140">
        <v>0</v>
      </c>
      <c r="D303" s="140">
        <v>0</v>
      </c>
    </row>
    <row r="304" spans="1:5" s="154" customFormat="1" ht="15.75" customHeight="1" thickBot="1">
      <c r="A304" s="416" t="s">
        <v>318</v>
      </c>
      <c r="B304" s="141">
        <v>0</v>
      </c>
      <c r="C304" s="141">
        <v>0</v>
      </c>
      <c r="D304" s="142">
        <v>0</v>
      </c>
      <c r="E304" s="445"/>
    </row>
    <row r="305" spans="1:10" s="154" customFormat="1" ht="15.6" customHeight="1" thickTop="1">
      <c r="A305" s="83"/>
      <c r="B305" s="83"/>
      <c r="C305" s="83"/>
      <c r="D305" s="83"/>
    </row>
    <row r="306" spans="1:10" s="154" customFormat="1" ht="15.75" customHeight="1">
      <c r="A306" s="446" t="s">
        <v>233</v>
      </c>
      <c r="B306" s="143"/>
      <c r="C306" s="143"/>
      <c r="D306" s="144">
        <v>0</v>
      </c>
    </row>
    <row r="307" spans="1:10">
      <c r="A307" s="447"/>
      <c r="E307" s="70"/>
      <c r="F307" s="70"/>
      <c r="G307" s="70"/>
      <c r="H307" s="226"/>
    </row>
    <row r="308" spans="1:10" s="213" customFormat="1" ht="45">
      <c r="A308" s="563" t="s">
        <v>434</v>
      </c>
      <c r="B308" s="563"/>
      <c r="C308" s="563"/>
      <c r="D308" s="563"/>
      <c r="E308" s="563"/>
      <c r="F308" s="563"/>
      <c r="G308" s="563"/>
      <c r="H308" s="563"/>
      <c r="I308" s="563"/>
      <c r="J308" s="563"/>
    </row>
    <row r="309" spans="1:10" s="214" customFormat="1" ht="30">
      <c r="A309" s="246"/>
      <c r="B309" s="246"/>
      <c r="C309" s="246"/>
      <c r="D309" s="246"/>
      <c r="E309" s="247" t="s">
        <v>229</v>
      </c>
      <c r="F309" s="246"/>
      <c r="G309" s="246"/>
      <c r="H309" s="248" t="s">
        <v>4</v>
      </c>
      <c r="I309" s="556">
        <v>44592</v>
      </c>
      <c r="J309" s="556"/>
    </row>
    <row r="310" spans="1:10">
      <c r="A310" s="447"/>
      <c r="E310" s="70"/>
      <c r="F310" s="70"/>
      <c r="G310" s="70"/>
      <c r="H310" s="226"/>
    </row>
    <row r="311" spans="1:10" ht="16.5" thickBot="1">
      <c r="A311" s="218" t="s">
        <v>238</v>
      </c>
      <c r="B311" s="70"/>
      <c r="C311" s="70"/>
      <c r="D311" s="70"/>
      <c r="E311" s="441"/>
      <c r="F311" s="448"/>
      <c r="G311" s="70"/>
      <c r="H311" s="226"/>
    </row>
    <row r="312" spans="1:10" ht="30.6" customHeight="1" thickTop="1">
      <c r="A312" s="219"/>
      <c r="B312" s="438" t="s">
        <v>309</v>
      </c>
      <c r="C312" s="438" t="s">
        <v>310</v>
      </c>
      <c r="D312" s="438" t="s">
        <v>539</v>
      </c>
      <c r="E312" s="220" t="s">
        <v>311</v>
      </c>
      <c r="F312" s="220" t="s">
        <v>312</v>
      </c>
      <c r="G312" s="70"/>
      <c r="H312" s="226"/>
    </row>
    <row r="313" spans="1:10" s="82" customFormat="1">
      <c r="A313" s="449" t="s">
        <v>197</v>
      </c>
      <c r="B313" s="116">
        <v>1</v>
      </c>
      <c r="C313" s="145">
        <v>7.0244450688395621E-5</v>
      </c>
      <c r="D313" s="146">
        <v>178869.72</v>
      </c>
      <c r="E313" s="147">
        <v>8.0820158657642405E-5</v>
      </c>
      <c r="F313" s="137">
        <v>1417.48</v>
      </c>
      <c r="G313" s="83"/>
      <c r="H313" s="450"/>
    </row>
    <row r="314" spans="1:10" s="82" customFormat="1">
      <c r="A314" s="451" t="s">
        <v>110</v>
      </c>
      <c r="B314" s="116">
        <v>0</v>
      </c>
      <c r="C314" s="148">
        <v>0</v>
      </c>
      <c r="D314" s="116">
        <v>0</v>
      </c>
      <c r="E314" s="149">
        <v>0</v>
      </c>
      <c r="F314" s="137">
        <v>0</v>
      </c>
      <c r="G314" s="83"/>
      <c r="H314" s="450"/>
    </row>
    <row r="315" spans="1:10" s="82" customFormat="1">
      <c r="A315" s="451" t="s">
        <v>236</v>
      </c>
      <c r="B315" s="116">
        <v>0</v>
      </c>
      <c r="C315" s="148">
        <v>0</v>
      </c>
      <c r="D315" s="116">
        <v>0</v>
      </c>
      <c r="E315" s="149">
        <v>0</v>
      </c>
      <c r="F315" s="137">
        <v>0</v>
      </c>
      <c r="G315" s="83"/>
      <c r="H315" s="450"/>
    </row>
    <row r="316" spans="1:10" s="82" customFormat="1">
      <c r="A316" s="452" t="s">
        <v>558</v>
      </c>
      <c r="B316" s="116">
        <v>1</v>
      </c>
      <c r="C316" s="148">
        <v>7.0244450688395621E-5</v>
      </c>
      <c r="D316" s="116">
        <v>66633.179999999993</v>
      </c>
      <c r="E316" s="149">
        <v>3.0107411022185554E-5</v>
      </c>
      <c r="F316" s="137">
        <v>0</v>
      </c>
      <c r="G316" s="83"/>
      <c r="H316" s="450"/>
    </row>
    <row r="317" spans="1:10" s="82" customFormat="1">
      <c r="A317" s="452" t="s">
        <v>239</v>
      </c>
      <c r="B317" s="116">
        <v>4</v>
      </c>
      <c r="C317" s="148">
        <v>2.8097780275358248E-4</v>
      </c>
      <c r="D317" s="116">
        <v>539213</v>
      </c>
      <c r="E317" s="149">
        <v>2.4363699015273984E-4</v>
      </c>
      <c r="F317" s="137">
        <v>0</v>
      </c>
      <c r="G317" s="83"/>
      <c r="H317" s="450"/>
    </row>
    <row r="318" spans="1:10" s="82" customFormat="1">
      <c r="A318" s="452" t="s">
        <v>240</v>
      </c>
      <c r="B318" s="116">
        <v>0</v>
      </c>
      <c r="C318" s="148">
        <v>0</v>
      </c>
      <c r="D318" s="116">
        <v>0</v>
      </c>
      <c r="E318" s="149">
        <v>0</v>
      </c>
      <c r="F318" s="137">
        <v>0</v>
      </c>
      <c r="G318" s="83"/>
      <c r="H318" s="450"/>
    </row>
    <row r="319" spans="1:10" s="82" customFormat="1" ht="15.75" thickBot="1">
      <c r="A319" s="453" t="s">
        <v>241</v>
      </c>
      <c r="B319" s="150">
        <v>388</v>
      </c>
      <c r="C319" s="151">
        <v>2.7254846867097501E-2</v>
      </c>
      <c r="D319" s="150">
        <v>50648600.069999978</v>
      </c>
      <c r="E319" s="152">
        <v>2.2884968419724011E-2</v>
      </c>
      <c r="F319" s="153">
        <v>124.33999999999999</v>
      </c>
      <c r="G319" s="83"/>
      <c r="H319" s="450"/>
    </row>
    <row r="320" spans="1:10" ht="15.75" thickTop="1">
      <c r="A320"/>
      <c r="B320"/>
      <c r="C320"/>
      <c r="D320"/>
      <c r="E320"/>
      <c r="F320"/>
      <c r="G320" s="70"/>
      <c r="H320" s="226"/>
    </row>
    <row r="321" spans="1:8">
      <c r="A321" s="79"/>
      <c r="B321" s="2"/>
      <c r="C321" s="22"/>
      <c r="D321" s="80"/>
      <c r="E321" s="80"/>
      <c r="F321" s="70"/>
      <c r="G321" s="70"/>
      <c r="H321" s="226"/>
    </row>
    <row r="322" spans="1:8">
      <c r="F322" s="70"/>
      <c r="G322" s="70"/>
      <c r="H322" s="226"/>
    </row>
    <row r="323" spans="1:8" ht="16.5" thickBot="1">
      <c r="A323" s="454" t="s">
        <v>372</v>
      </c>
      <c r="C323" s="455"/>
      <c r="E323" s="455"/>
      <c r="F323" s="70"/>
      <c r="G323" s="70"/>
      <c r="H323" s="226"/>
    </row>
    <row r="324" spans="1:8" ht="30.6" customHeight="1" thickTop="1">
      <c r="A324" s="219" t="s">
        <v>146</v>
      </c>
      <c r="B324" s="438" t="s">
        <v>539</v>
      </c>
      <c r="C324" s="456" t="s">
        <v>311</v>
      </c>
      <c r="D324" s="438" t="s">
        <v>147</v>
      </c>
      <c r="E324" s="438" t="s">
        <v>200</v>
      </c>
      <c r="F324" s="219" t="s">
        <v>693</v>
      </c>
      <c r="G324" s="70"/>
      <c r="H324" s="226"/>
    </row>
    <row r="325" spans="1:8">
      <c r="A325" s="70" t="s">
        <v>148</v>
      </c>
      <c r="B325" s="175">
        <v>2164831526</v>
      </c>
      <c r="C325" s="440">
        <v>0.97815341466619476</v>
      </c>
      <c r="D325" s="26">
        <v>14992</v>
      </c>
      <c r="E325" s="165">
        <v>0.96392978846524791</v>
      </c>
      <c r="F325" s="457">
        <v>1.8068875099999999E-2</v>
      </c>
      <c r="G325" s="70"/>
      <c r="H325" s="226"/>
    </row>
    <row r="326" spans="1:8">
      <c r="A326" s="70" t="s">
        <v>149</v>
      </c>
      <c r="B326" s="175">
        <v>0</v>
      </c>
      <c r="C326" s="440">
        <v>0</v>
      </c>
      <c r="D326" s="26">
        <v>0</v>
      </c>
      <c r="E326" s="165">
        <v>0</v>
      </c>
      <c r="F326" s="457">
        <v>0</v>
      </c>
      <c r="G326" s="70"/>
      <c r="H326" s="226"/>
    </row>
    <row r="327" spans="1:8">
      <c r="A327" s="70" t="s">
        <v>198</v>
      </c>
      <c r="B327" s="175">
        <v>2087931.17</v>
      </c>
      <c r="C327" s="440">
        <v>9.4340690210526943E-4</v>
      </c>
      <c r="D327" s="26">
        <v>20</v>
      </c>
      <c r="E327" s="165">
        <v>1.2859255449109497E-3</v>
      </c>
      <c r="F327" s="457">
        <v>9.0204266000000009E-3</v>
      </c>
      <c r="G327" s="70"/>
      <c r="H327" s="226"/>
    </row>
    <row r="328" spans="1:8">
      <c r="A328" s="70" t="s">
        <v>237</v>
      </c>
      <c r="B328" s="175">
        <v>14914485.720000001</v>
      </c>
      <c r="C328" s="440">
        <v>6.738933242516074E-3</v>
      </c>
      <c r="D328" s="26">
        <v>167</v>
      </c>
      <c r="E328" s="165">
        <v>1.0737478300006429E-2</v>
      </c>
      <c r="F328" s="457">
        <v>4.4900000000000002E-2</v>
      </c>
      <c r="G328" s="70"/>
      <c r="H328" s="226"/>
    </row>
    <row r="329" spans="1:8">
      <c r="A329" s="70" t="s">
        <v>536</v>
      </c>
      <c r="B329" s="175">
        <v>31348052.43</v>
      </c>
      <c r="C329" s="440">
        <v>1.4164245189184022E-2</v>
      </c>
      <c r="D329" s="26">
        <v>374</v>
      </c>
      <c r="E329" s="165">
        <v>2.4046807689834759E-2</v>
      </c>
      <c r="F329" s="457">
        <v>3.2456771099999997E-2</v>
      </c>
      <c r="G329" s="70"/>
      <c r="H329" s="226"/>
    </row>
    <row r="330" spans="1:8" ht="16.5" thickBot="1">
      <c r="A330" s="458" t="s">
        <v>318</v>
      </c>
      <c r="B330" s="459">
        <v>2213181995.3199997</v>
      </c>
      <c r="C330" s="460">
        <v>1</v>
      </c>
      <c r="D330" s="459">
        <v>15553</v>
      </c>
      <c r="E330" s="166">
        <v>1</v>
      </c>
      <c r="F330" s="461">
        <v>1.8444945599999998E-2</v>
      </c>
      <c r="G330" s="70"/>
      <c r="H330" s="226"/>
    </row>
    <row r="331" spans="1:8" ht="16.5" thickTop="1">
      <c r="A331" s="93"/>
      <c r="B331" s="462"/>
      <c r="C331" s="463"/>
      <c r="D331" s="462"/>
      <c r="E331" s="463"/>
      <c r="F331" s="464"/>
      <c r="G331" s="70"/>
      <c r="H331" s="226"/>
    </row>
    <row r="332" spans="1:8">
      <c r="A332" s="85"/>
      <c r="B332" s="85"/>
      <c r="C332" s="85"/>
      <c r="D332" s="85"/>
      <c r="E332" s="85"/>
      <c r="F332" s="70"/>
      <c r="G332" s="70"/>
      <c r="H332" s="226"/>
    </row>
    <row r="333" spans="1:8" ht="16.5" thickBot="1">
      <c r="A333" s="211" t="s">
        <v>59</v>
      </c>
      <c r="B333" s="15"/>
      <c r="C333" s="16"/>
      <c r="E333" s="70"/>
      <c r="F333" s="70"/>
      <c r="G333" s="70"/>
      <c r="H333" s="226"/>
    </row>
    <row r="334" spans="1:8" ht="30.6" customHeight="1" thickTop="1">
      <c r="A334" s="219"/>
      <c r="B334" s="438" t="s">
        <v>60</v>
      </c>
      <c r="C334" s="3" t="s">
        <v>61</v>
      </c>
      <c r="E334" s="70"/>
      <c r="F334" s="70"/>
      <c r="G334" s="70"/>
      <c r="H334" s="226"/>
    </row>
    <row r="335" spans="1:8">
      <c r="A335" s="88" t="s">
        <v>105</v>
      </c>
      <c r="B335" s="465">
        <v>4.4900000000000002E-2</v>
      </c>
      <c r="C335" s="60">
        <v>43922</v>
      </c>
      <c r="E335" s="70"/>
      <c r="F335" s="70"/>
      <c r="G335" s="70"/>
      <c r="H335" s="226"/>
    </row>
    <row r="336" spans="1:8">
      <c r="A336" s="88" t="s">
        <v>106</v>
      </c>
      <c r="B336" s="465">
        <v>4.99E-2</v>
      </c>
      <c r="C336" s="60">
        <v>43344</v>
      </c>
      <c r="E336" s="70"/>
      <c r="F336" s="70"/>
      <c r="G336" s="70"/>
      <c r="H336" s="226"/>
    </row>
    <row r="337" spans="1:10" ht="16.5" thickBot="1">
      <c r="A337" s="228"/>
      <c r="B337" s="466"/>
      <c r="C337" s="25"/>
      <c r="E337" s="70"/>
      <c r="F337" s="70"/>
      <c r="G337" s="70"/>
      <c r="H337" s="226"/>
    </row>
    <row r="338" spans="1:10" ht="15.75" thickTop="1">
      <c r="A338" s="447" t="s">
        <v>743</v>
      </c>
      <c r="E338" s="70"/>
      <c r="F338" s="70"/>
      <c r="G338" s="70"/>
      <c r="H338" s="226"/>
    </row>
    <row r="339" spans="1:10">
      <c r="E339" s="70"/>
      <c r="F339" s="70"/>
      <c r="G339" s="70"/>
      <c r="H339" s="226"/>
    </row>
    <row r="340" spans="1:10" ht="16.5" thickBot="1">
      <c r="A340" s="454" t="s">
        <v>50</v>
      </c>
      <c r="C340" s="455"/>
      <c r="E340" s="455"/>
      <c r="F340" s="70"/>
      <c r="G340" s="70"/>
      <c r="H340" s="226"/>
    </row>
    <row r="341" spans="1:10" ht="30.75" customHeight="1" thickTop="1">
      <c r="A341" s="219" t="s">
        <v>51</v>
      </c>
      <c r="B341" s="438" t="s">
        <v>539</v>
      </c>
      <c r="C341" s="456" t="s">
        <v>311</v>
      </c>
      <c r="D341" s="438" t="s">
        <v>64</v>
      </c>
      <c r="E341" s="219" t="s">
        <v>200</v>
      </c>
      <c r="F341" s="70"/>
      <c r="G341" s="226"/>
    </row>
    <row r="342" spans="1:10">
      <c r="A342" s="70" t="s">
        <v>213</v>
      </c>
      <c r="B342" s="26">
        <v>2185991740.9699998</v>
      </c>
      <c r="C342" s="440">
        <v>0.98771440649368358</v>
      </c>
      <c r="D342" s="26">
        <v>14111</v>
      </c>
      <c r="E342" s="467">
        <v>0.99121944366395054</v>
      </c>
      <c r="F342" s="70"/>
      <c r="G342" s="226"/>
    </row>
    <row r="343" spans="1:10">
      <c r="A343" s="70" t="s">
        <v>52</v>
      </c>
      <c r="B343" s="26">
        <v>26598705.18</v>
      </c>
      <c r="C343" s="468">
        <v>1.2018309039313391E-2</v>
      </c>
      <c r="D343" s="26">
        <v>121</v>
      </c>
      <c r="E343" s="467">
        <v>8.49957853329587E-3</v>
      </c>
      <c r="F343" s="70"/>
      <c r="G343" s="226"/>
    </row>
    <row r="344" spans="1:10">
      <c r="A344" s="70" t="s">
        <v>53</v>
      </c>
      <c r="B344" s="26">
        <v>591549.17000000004</v>
      </c>
      <c r="C344" s="440">
        <v>2.6728446700311653E-4</v>
      </c>
      <c r="D344" s="26">
        <v>4</v>
      </c>
      <c r="E344" s="467">
        <v>2.8097780275358248E-4</v>
      </c>
      <c r="F344" s="70"/>
      <c r="G344" s="226"/>
    </row>
    <row r="345" spans="1:10" ht="16.5" thickBot="1">
      <c r="A345" s="458" t="s">
        <v>318</v>
      </c>
      <c r="B345" s="459">
        <v>2213181995.3199997</v>
      </c>
      <c r="C345" s="469">
        <v>1</v>
      </c>
      <c r="D345" s="459">
        <v>14236</v>
      </c>
      <c r="E345" s="470">
        <v>1</v>
      </c>
      <c r="F345" s="70"/>
      <c r="G345" s="226"/>
    </row>
    <row r="346" spans="1:10" ht="15.75" thickTop="1">
      <c r="A346" s="447"/>
      <c r="E346" s="70"/>
      <c r="F346" s="70"/>
      <c r="G346" s="70"/>
      <c r="H346" s="226"/>
    </row>
    <row r="347" spans="1:10" s="213" customFormat="1" ht="45">
      <c r="A347" s="563" t="s">
        <v>434</v>
      </c>
      <c r="B347" s="563"/>
      <c r="C347" s="563"/>
      <c r="D347" s="563"/>
      <c r="E347" s="563"/>
      <c r="F347" s="563"/>
      <c r="G347" s="563"/>
      <c r="H347" s="563"/>
      <c r="I347" s="563"/>
      <c r="J347" s="563"/>
    </row>
    <row r="348" spans="1:10" s="214" customFormat="1" ht="30">
      <c r="A348" s="246"/>
      <c r="B348" s="246"/>
      <c r="C348" s="246"/>
      <c r="D348" s="246"/>
      <c r="E348" s="247" t="s">
        <v>229</v>
      </c>
      <c r="F348" s="246"/>
      <c r="G348" s="246"/>
      <c r="H348" s="248" t="s">
        <v>4</v>
      </c>
      <c r="I348" s="556">
        <v>44592</v>
      </c>
      <c r="J348" s="556"/>
    </row>
    <row r="349" spans="1:10">
      <c r="C349" s="455"/>
      <c r="D349" s="471"/>
      <c r="E349" s="455"/>
      <c r="F349" s="216"/>
    </row>
    <row r="350" spans="1:10" ht="16.5" thickBot="1">
      <c r="A350" s="454" t="s">
        <v>3</v>
      </c>
      <c r="B350" s="70"/>
      <c r="C350" s="472"/>
      <c r="D350" s="473"/>
      <c r="E350" s="455"/>
      <c r="F350" s="244"/>
    </row>
    <row r="351" spans="1:10" ht="30.75" customHeight="1" thickTop="1">
      <c r="A351" s="219" t="s">
        <v>143</v>
      </c>
      <c r="B351" s="438" t="s">
        <v>539</v>
      </c>
      <c r="C351" s="456" t="s">
        <v>311</v>
      </c>
      <c r="D351" s="438" t="s">
        <v>64</v>
      </c>
      <c r="E351" s="219" t="s">
        <v>200</v>
      </c>
      <c r="F351" s="216"/>
    </row>
    <row r="352" spans="1:10">
      <c r="A352" s="70" t="s">
        <v>132</v>
      </c>
      <c r="B352" s="26">
        <v>105343802.34</v>
      </c>
      <c r="C352" s="55">
        <v>4.7598345984541837E-2</v>
      </c>
      <c r="D352" s="161">
        <v>1855</v>
      </c>
      <c r="E352" s="56">
        <v>0.13030345602697388</v>
      </c>
      <c r="F352" s="216"/>
    </row>
    <row r="353" spans="1:6">
      <c r="A353" s="70" t="s">
        <v>133</v>
      </c>
      <c r="B353" s="26">
        <v>610281887.69000006</v>
      </c>
      <c r="C353" s="55">
        <v>0.27574862301451197</v>
      </c>
      <c r="D353" s="160">
        <v>4675</v>
      </c>
      <c r="E353" s="53">
        <v>0.32839280696824952</v>
      </c>
      <c r="F353" s="216"/>
    </row>
    <row r="354" spans="1:6">
      <c r="A354" s="70" t="s">
        <v>134</v>
      </c>
      <c r="B354" s="26">
        <v>152021428.86000001</v>
      </c>
      <c r="C354" s="55">
        <v>6.8689077166480164E-2</v>
      </c>
      <c r="D354" s="160">
        <v>878</v>
      </c>
      <c r="E354" s="53">
        <v>6.1674627704411351E-2</v>
      </c>
      <c r="F354" s="216"/>
    </row>
    <row r="355" spans="1:6">
      <c r="A355" s="70" t="s">
        <v>135</v>
      </c>
      <c r="B355" s="26">
        <v>150330776.53</v>
      </c>
      <c r="C355" s="55">
        <v>6.7925175989995326E-2</v>
      </c>
      <c r="D355" s="160">
        <v>835</v>
      </c>
      <c r="E355" s="53">
        <v>5.8654116324810338E-2</v>
      </c>
      <c r="F355" s="216"/>
    </row>
    <row r="356" spans="1:6">
      <c r="A356" s="70" t="s">
        <v>136</v>
      </c>
      <c r="B356" s="26">
        <v>302758916.13</v>
      </c>
      <c r="C356" s="55">
        <v>0.13679802057409413</v>
      </c>
      <c r="D356" s="160">
        <v>1612</v>
      </c>
      <c r="E356" s="53">
        <v>0.11323405450969373</v>
      </c>
      <c r="F356" s="216"/>
    </row>
    <row r="357" spans="1:6">
      <c r="A357" s="70" t="s">
        <v>137</v>
      </c>
      <c r="B357" s="26">
        <v>220650656.68000001</v>
      </c>
      <c r="C357" s="55">
        <v>9.9698378690314879E-2</v>
      </c>
      <c r="D357" s="160">
        <v>1066</v>
      </c>
      <c r="E357" s="53">
        <v>7.4880584433829722E-2</v>
      </c>
      <c r="F357" s="216"/>
    </row>
    <row r="358" spans="1:6">
      <c r="A358" s="70" t="s">
        <v>138</v>
      </c>
      <c r="B358" s="26">
        <v>221063685.12</v>
      </c>
      <c r="C358" s="55">
        <v>9.988500068564711E-2</v>
      </c>
      <c r="D358" s="160">
        <v>1076</v>
      </c>
      <c r="E358" s="53">
        <v>7.5583028940713684E-2</v>
      </c>
      <c r="F358" s="216"/>
    </row>
    <row r="359" spans="1:6">
      <c r="A359" s="70" t="s">
        <v>139</v>
      </c>
      <c r="B359" s="26">
        <v>159969346.49000001</v>
      </c>
      <c r="C359" s="55">
        <v>7.2280249355123796E-2</v>
      </c>
      <c r="D359" s="160">
        <v>693</v>
      </c>
      <c r="E359" s="53">
        <v>4.8679404327058161E-2</v>
      </c>
      <c r="F359" s="216"/>
    </row>
    <row r="360" spans="1:6">
      <c r="A360" s="70" t="s">
        <v>140</v>
      </c>
      <c r="B360" s="26">
        <v>77047228.239999995</v>
      </c>
      <c r="C360" s="55">
        <v>3.4812875038259056E-2</v>
      </c>
      <c r="D360" s="160">
        <v>410</v>
      </c>
      <c r="E360" s="53">
        <v>2.8800224782242204E-2</v>
      </c>
      <c r="F360" s="216"/>
    </row>
    <row r="361" spans="1:6">
      <c r="A361" s="70" t="s">
        <v>141</v>
      </c>
      <c r="B361" s="26">
        <v>96616748</v>
      </c>
      <c r="C361" s="55">
        <v>4.3655130126806573E-2</v>
      </c>
      <c r="D361" s="160">
        <v>474</v>
      </c>
      <c r="E361" s="53">
        <v>3.3295869626299525E-2</v>
      </c>
      <c r="F361" s="216"/>
    </row>
    <row r="362" spans="1:6">
      <c r="A362" s="70" t="s">
        <v>0</v>
      </c>
      <c r="B362" s="26">
        <v>117097519.23999999</v>
      </c>
      <c r="C362" s="55">
        <v>5.2909123374225306E-2</v>
      </c>
      <c r="D362" s="160">
        <v>662</v>
      </c>
      <c r="E362" s="53">
        <v>4.6501826355717896E-2</v>
      </c>
      <c r="F362" s="216"/>
    </row>
    <row r="363" spans="1:6">
      <c r="A363" s="70" t="s">
        <v>1</v>
      </c>
      <c r="B363" s="26">
        <v>0</v>
      </c>
      <c r="C363" s="55">
        <v>0</v>
      </c>
      <c r="D363" s="160">
        <v>0</v>
      </c>
      <c r="E363" s="53">
        <v>0</v>
      </c>
      <c r="F363" s="216"/>
    </row>
    <row r="364" spans="1:6">
      <c r="A364" s="70" t="s">
        <v>2</v>
      </c>
      <c r="B364" s="26">
        <v>0</v>
      </c>
      <c r="C364" s="55">
        <v>0</v>
      </c>
      <c r="D364" s="162">
        <v>0</v>
      </c>
      <c r="E364" s="53">
        <v>0</v>
      </c>
      <c r="F364" s="216"/>
    </row>
    <row r="365" spans="1:6" ht="16.5" thickBot="1">
      <c r="A365" s="458" t="s">
        <v>318</v>
      </c>
      <c r="B365" s="30">
        <v>2213181995.3200002</v>
      </c>
      <c r="C365" s="31">
        <v>0.99999999999999989</v>
      </c>
      <c r="D365" s="14">
        <v>14236</v>
      </c>
      <c r="E365" s="33">
        <v>0.99999999999999989</v>
      </c>
      <c r="F365" s="216"/>
    </row>
    <row r="366" spans="1:6" ht="16.5" thickTop="1">
      <c r="A366" s="93"/>
      <c r="B366" s="61"/>
      <c r="C366" s="62"/>
      <c r="D366" s="63"/>
      <c r="F366" s="62"/>
    </row>
    <row r="367" spans="1:6" ht="15.75">
      <c r="A367" s="70"/>
      <c r="B367" s="61"/>
      <c r="C367" s="62"/>
      <c r="D367" s="63"/>
      <c r="F367" s="62"/>
    </row>
    <row r="368" spans="1:6" ht="15.75">
      <c r="A368" s="93"/>
      <c r="B368" s="61"/>
      <c r="C368" s="62"/>
      <c r="D368" s="63"/>
      <c r="F368" s="62"/>
    </row>
    <row r="369" spans="1:6" ht="16.5" thickBot="1">
      <c r="A369" s="454" t="s">
        <v>131</v>
      </c>
      <c r="B369" s="70"/>
      <c r="C369" s="472"/>
      <c r="D369" s="473"/>
      <c r="F369" s="455"/>
    </row>
    <row r="370" spans="1:6" ht="30.75" customHeight="1" thickTop="1">
      <c r="A370" s="219" t="s">
        <v>143</v>
      </c>
      <c r="B370" s="438" t="s">
        <v>539</v>
      </c>
      <c r="C370" s="456" t="s">
        <v>311</v>
      </c>
      <c r="D370" s="474" t="s">
        <v>64</v>
      </c>
      <c r="E370" s="219" t="s">
        <v>200</v>
      </c>
      <c r="F370" s="216"/>
    </row>
    <row r="371" spans="1:6">
      <c r="A371" s="70" t="s">
        <v>132</v>
      </c>
      <c r="B371" s="26">
        <v>186930637.81</v>
      </c>
      <c r="C371" s="55">
        <v>8.4462388635586236E-2</v>
      </c>
      <c r="D371" s="26">
        <v>3121</v>
      </c>
      <c r="E371" s="56">
        <v>0.21923293059848273</v>
      </c>
      <c r="F371" s="216"/>
    </row>
    <row r="372" spans="1:6">
      <c r="A372" s="70" t="s">
        <v>133</v>
      </c>
      <c r="B372" s="26">
        <v>749279167</v>
      </c>
      <c r="C372" s="55">
        <v>0.33855289288654417</v>
      </c>
      <c r="D372" s="26">
        <v>5059</v>
      </c>
      <c r="E372" s="53">
        <v>0.35536667603259342</v>
      </c>
      <c r="F372" s="216"/>
    </row>
    <row r="373" spans="1:6">
      <c r="A373" s="70" t="s">
        <v>134</v>
      </c>
      <c r="B373" s="26">
        <v>177778556.09</v>
      </c>
      <c r="C373" s="55">
        <v>8.0327129203983674E-2</v>
      </c>
      <c r="D373" s="26">
        <v>963</v>
      </c>
      <c r="E373" s="53">
        <v>6.7645406012924986E-2</v>
      </c>
      <c r="F373" s="216"/>
    </row>
    <row r="374" spans="1:6">
      <c r="A374" s="70" t="s">
        <v>135</v>
      </c>
      <c r="B374" s="26">
        <v>226148787.25</v>
      </c>
      <c r="C374" s="55">
        <v>0.10218264369049396</v>
      </c>
      <c r="D374" s="26">
        <v>1120</v>
      </c>
      <c r="E374" s="53">
        <v>7.8673784771003091E-2</v>
      </c>
      <c r="F374" s="216"/>
    </row>
    <row r="375" spans="1:6">
      <c r="A375" s="70" t="s">
        <v>136</v>
      </c>
      <c r="B375" s="26">
        <v>289662112.66000003</v>
      </c>
      <c r="C375" s="55">
        <v>0.13088038546875957</v>
      </c>
      <c r="D375" s="26">
        <v>1322</v>
      </c>
      <c r="E375" s="53">
        <v>9.2863163810059005E-2</v>
      </c>
      <c r="F375" s="216"/>
    </row>
    <row r="376" spans="1:6">
      <c r="A376" s="70" t="s">
        <v>137</v>
      </c>
      <c r="B376" s="26">
        <v>175407192.69</v>
      </c>
      <c r="C376" s="55">
        <v>7.9255656814901126E-2</v>
      </c>
      <c r="D376" s="26">
        <v>787</v>
      </c>
      <c r="E376" s="53">
        <v>5.528238269176735E-2</v>
      </c>
      <c r="F376" s="216"/>
    </row>
    <row r="377" spans="1:6">
      <c r="A377" s="70" t="s">
        <v>138</v>
      </c>
      <c r="B377" s="26">
        <v>186283815.69999999</v>
      </c>
      <c r="C377" s="55">
        <v>8.4170129747086417E-2</v>
      </c>
      <c r="D377" s="26">
        <v>766</v>
      </c>
      <c r="E377" s="53">
        <v>5.3807249227311039E-2</v>
      </c>
      <c r="F377" s="216"/>
    </row>
    <row r="378" spans="1:6">
      <c r="A378" s="70" t="s">
        <v>139</v>
      </c>
      <c r="B378" s="26">
        <v>98393229.010000005</v>
      </c>
      <c r="C378" s="55">
        <v>4.4457811973015585E-2</v>
      </c>
      <c r="D378" s="26">
        <v>487</v>
      </c>
      <c r="E378" s="53">
        <v>3.4209047485248667E-2</v>
      </c>
      <c r="F378" s="216"/>
    </row>
    <row r="379" spans="1:6">
      <c r="A379" s="70" t="s">
        <v>140</v>
      </c>
      <c r="B379" s="26">
        <v>112395531.66</v>
      </c>
      <c r="C379" s="55">
        <v>5.0784586128782845E-2</v>
      </c>
      <c r="D379" s="26">
        <v>559</v>
      </c>
      <c r="E379" s="53">
        <v>3.9266647934813152E-2</v>
      </c>
      <c r="F379" s="216"/>
    </row>
    <row r="380" spans="1:6">
      <c r="A380" s="70" t="s">
        <v>141</v>
      </c>
      <c r="B380" s="26">
        <v>10902965.449999999</v>
      </c>
      <c r="C380" s="55">
        <v>4.9263754508465357E-3</v>
      </c>
      <c r="D380" s="26">
        <v>52</v>
      </c>
      <c r="E380" s="53">
        <v>3.6527114357965719E-3</v>
      </c>
      <c r="F380" s="216"/>
    </row>
    <row r="381" spans="1:6">
      <c r="A381" s="70" t="s">
        <v>0</v>
      </c>
      <c r="B381" s="26">
        <v>0</v>
      </c>
      <c r="C381" s="55">
        <v>0</v>
      </c>
      <c r="D381" s="26">
        <v>0</v>
      </c>
      <c r="E381" s="53">
        <v>0</v>
      </c>
      <c r="F381" s="216"/>
    </row>
    <row r="382" spans="1:6">
      <c r="A382" s="70" t="s">
        <v>1</v>
      </c>
      <c r="B382" s="26">
        <v>0</v>
      </c>
      <c r="C382" s="55">
        <v>0</v>
      </c>
      <c r="D382" s="26">
        <v>0</v>
      </c>
      <c r="E382" s="53">
        <v>0</v>
      </c>
      <c r="F382" s="216"/>
    </row>
    <row r="383" spans="1:6">
      <c r="A383" s="70" t="s">
        <v>2</v>
      </c>
      <c r="B383" s="26">
        <v>0</v>
      </c>
      <c r="C383" s="55">
        <v>0</v>
      </c>
      <c r="D383" s="26">
        <v>0</v>
      </c>
      <c r="E383" s="53">
        <v>0</v>
      </c>
      <c r="F383" s="216"/>
    </row>
    <row r="384" spans="1:6" ht="16.5" thickBot="1">
      <c r="A384" s="458" t="s">
        <v>318</v>
      </c>
      <c r="B384" s="30">
        <v>2213181995.3199997</v>
      </c>
      <c r="C384" s="31">
        <v>1</v>
      </c>
      <c r="D384" s="32">
        <v>14236</v>
      </c>
      <c r="E384" s="33">
        <v>1</v>
      </c>
      <c r="F384" s="216"/>
    </row>
    <row r="385" spans="1:6" ht="15.75" thickTop="1">
      <c r="B385" s="235"/>
      <c r="C385" s="455"/>
      <c r="D385" s="471"/>
      <c r="E385" s="455"/>
      <c r="F385" s="216"/>
    </row>
    <row r="386" spans="1:6">
      <c r="A386" s="70"/>
      <c r="B386" s="235"/>
      <c r="C386" s="455"/>
      <c r="D386" s="471"/>
      <c r="E386" s="455"/>
      <c r="F386" s="216"/>
    </row>
    <row r="387" spans="1:6">
      <c r="B387" s="235"/>
      <c r="C387" s="455"/>
      <c r="D387" s="471"/>
      <c r="E387" s="455"/>
      <c r="F387" s="216"/>
    </row>
    <row r="388" spans="1:6">
      <c r="B388" s="235"/>
      <c r="C388" s="455"/>
      <c r="D388" s="471"/>
      <c r="E388" s="455"/>
      <c r="F388" s="216"/>
    </row>
    <row r="389" spans="1:6" ht="16.5" thickBot="1">
      <c r="A389" s="454" t="s">
        <v>142</v>
      </c>
      <c r="B389" s="234"/>
      <c r="C389" s="472"/>
      <c r="D389" s="473"/>
      <c r="E389" s="455"/>
      <c r="F389" s="216"/>
    </row>
    <row r="390" spans="1:6" ht="30.75" customHeight="1" thickTop="1">
      <c r="A390" s="219" t="s">
        <v>143</v>
      </c>
      <c r="B390" s="438" t="s">
        <v>539</v>
      </c>
      <c r="C390" s="475" t="s">
        <v>311</v>
      </c>
      <c r="D390" s="474" t="s">
        <v>64</v>
      </c>
      <c r="E390" s="219" t="s">
        <v>200</v>
      </c>
      <c r="F390" s="216"/>
    </row>
    <row r="391" spans="1:6">
      <c r="A391" s="70" t="s">
        <v>132</v>
      </c>
      <c r="B391" s="26">
        <v>249908914.72999999</v>
      </c>
      <c r="C391" s="55">
        <v>0.11291837510808328</v>
      </c>
      <c r="D391" s="26">
        <v>3769</v>
      </c>
      <c r="E391" s="56">
        <v>0.26475133464456307</v>
      </c>
      <c r="F391" s="216"/>
    </row>
    <row r="392" spans="1:6">
      <c r="A392" s="70" t="s">
        <v>133</v>
      </c>
      <c r="B392" s="26">
        <v>924085638.41999996</v>
      </c>
      <c r="C392" s="55">
        <v>0.4175371209299884</v>
      </c>
      <c r="D392" s="26">
        <v>5820</v>
      </c>
      <c r="E392" s="53">
        <v>0.40882270300646251</v>
      </c>
      <c r="F392" s="216"/>
    </row>
    <row r="393" spans="1:6">
      <c r="A393" s="70" t="s">
        <v>134</v>
      </c>
      <c r="B393" s="26">
        <v>234703780.83000001</v>
      </c>
      <c r="C393" s="55">
        <v>0.10604811593728179</v>
      </c>
      <c r="D393" s="26">
        <v>1144</v>
      </c>
      <c r="E393" s="53">
        <v>8.0359651587524589E-2</v>
      </c>
      <c r="F393" s="216"/>
    </row>
    <row r="394" spans="1:6">
      <c r="A394" s="70" t="s">
        <v>135</v>
      </c>
      <c r="B394" s="26">
        <v>263498496.41</v>
      </c>
      <c r="C394" s="55">
        <v>0.11905866619518618</v>
      </c>
      <c r="D394" s="26">
        <v>1183</v>
      </c>
      <c r="E394" s="53">
        <v>8.3099185164372008E-2</v>
      </c>
      <c r="F394" s="216"/>
    </row>
    <row r="395" spans="1:6">
      <c r="A395" s="70" t="s">
        <v>136</v>
      </c>
      <c r="B395" s="26">
        <v>224478161.37</v>
      </c>
      <c r="C395" s="55">
        <v>0.10142779122759993</v>
      </c>
      <c r="D395" s="26">
        <v>1003</v>
      </c>
      <c r="E395" s="53">
        <v>7.0455184040460805E-2</v>
      </c>
      <c r="F395" s="216"/>
    </row>
    <row r="396" spans="1:6">
      <c r="A396" s="70" t="s">
        <v>137</v>
      </c>
      <c r="B396" s="26">
        <v>202784842.97999999</v>
      </c>
      <c r="C396" s="55">
        <v>9.1625922951121638E-2</v>
      </c>
      <c r="D396" s="26">
        <v>871</v>
      </c>
      <c r="E396" s="53">
        <v>6.1182916549592584E-2</v>
      </c>
      <c r="F396" s="216"/>
    </row>
    <row r="397" spans="1:6">
      <c r="A397" s="70" t="s">
        <v>138</v>
      </c>
      <c r="B397" s="26">
        <v>95645300.439999998</v>
      </c>
      <c r="C397" s="55">
        <v>4.3216193084098721E-2</v>
      </c>
      <c r="D397" s="26">
        <v>381</v>
      </c>
      <c r="E397" s="53">
        <v>2.6763135712278729E-2</v>
      </c>
      <c r="F397" s="216"/>
    </row>
    <row r="398" spans="1:6">
      <c r="A398" s="70" t="s">
        <v>139</v>
      </c>
      <c r="B398" s="26">
        <v>15225241.83</v>
      </c>
      <c r="C398" s="55">
        <v>6.8793447001626309E-3</v>
      </c>
      <c r="D398" s="26">
        <v>55</v>
      </c>
      <c r="E398" s="53">
        <v>3.8634447878617591E-3</v>
      </c>
      <c r="F398" s="216"/>
    </row>
    <row r="399" spans="1:6">
      <c r="A399" s="70" t="s">
        <v>140</v>
      </c>
      <c r="B399" s="26">
        <v>2663941.0099999998</v>
      </c>
      <c r="C399" s="200">
        <v>1.2036701073988383E-3</v>
      </c>
      <c r="D399" s="26">
        <v>9</v>
      </c>
      <c r="E399" s="53">
        <v>6.3220005619556055E-4</v>
      </c>
      <c r="F399" s="216"/>
    </row>
    <row r="400" spans="1:6">
      <c r="A400" s="70" t="s">
        <v>141</v>
      </c>
      <c r="B400" s="26">
        <v>187677.3</v>
      </c>
      <c r="C400" s="200">
        <v>8.4799759078495507E-5</v>
      </c>
      <c r="D400" s="26">
        <v>1</v>
      </c>
      <c r="E400" s="53">
        <v>7.0244450688395621E-5</v>
      </c>
      <c r="F400" s="216"/>
    </row>
    <row r="401" spans="1:10">
      <c r="A401" s="70" t="s">
        <v>0</v>
      </c>
      <c r="B401" s="26">
        <v>0</v>
      </c>
      <c r="C401" s="55">
        <v>0</v>
      </c>
      <c r="D401" s="26">
        <v>0</v>
      </c>
      <c r="E401" s="53">
        <v>0</v>
      </c>
      <c r="F401" s="216"/>
    </row>
    <row r="402" spans="1:10" ht="20.25" customHeight="1">
      <c r="A402" s="70" t="s">
        <v>1</v>
      </c>
      <c r="B402" s="26">
        <v>0</v>
      </c>
      <c r="C402" s="55">
        <v>0</v>
      </c>
      <c r="D402" s="26">
        <v>0</v>
      </c>
      <c r="E402" s="53">
        <v>0</v>
      </c>
      <c r="F402" s="216"/>
    </row>
    <row r="403" spans="1:10" s="476" customFormat="1">
      <c r="A403" s="70" t="s">
        <v>2</v>
      </c>
      <c r="B403" s="26">
        <v>0</v>
      </c>
      <c r="C403" s="55">
        <v>0</v>
      </c>
      <c r="D403" s="26">
        <v>0</v>
      </c>
      <c r="E403" s="53">
        <v>0</v>
      </c>
    </row>
    <row r="404" spans="1:10" s="476" customFormat="1" ht="16.5" thickBot="1">
      <c r="A404" s="458" t="s">
        <v>318</v>
      </c>
      <c r="B404" s="34">
        <v>2213181995.3200002</v>
      </c>
      <c r="C404" s="29">
        <v>0.99999999999999978</v>
      </c>
      <c r="D404" s="30">
        <v>14236</v>
      </c>
      <c r="E404" s="35">
        <v>0.99999999999999989</v>
      </c>
    </row>
    <row r="405" spans="1:10" s="476" customFormat="1" ht="16.5" thickTop="1">
      <c r="A405" s="93"/>
      <c r="B405" s="59"/>
      <c r="C405" s="58"/>
      <c r="D405" s="61"/>
      <c r="E405" s="58"/>
    </row>
    <row r="406" spans="1:10">
      <c r="A406" s="70"/>
      <c r="B406" s="235"/>
      <c r="C406" s="455"/>
      <c r="D406" s="471"/>
      <c r="E406" s="455"/>
      <c r="F406" s="477"/>
    </row>
    <row r="407" spans="1:10" s="476" customFormat="1" ht="15.75">
      <c r="A407" s="93"/>
      <c r="B407" s="59"/>
      <c r="C407" s="58"/>
      <c r="D407" s="61"/>
      <c r="E407" s="58"/>
    </row>
    <row r="408" spans="1:10" s="476" customFormat="1" ht="15.75">
      <c r="A408" s="93"/>
      <c r="B408" s="59"/>
      <c r="C408" s="58"/>
      <c r="D408" s="61"/>
      <c r="E408" s="58"/>
    </row>
    <row r="409" spans="1:10" s="213" customFormat="1" ht="45">
      <c r="A409" s="563" t="s">
        <v>434</v>
      </c>
      <c r="B409" s="563"/>
      <c r="C409" s="563"/>
      <c r="D409" s="563"/>
      <c r="E409" s="563"/>
      <c r="F409" s="563"/>
      <c r="G409" s="563"/>
      <c r="H409" s="563"/>
      <c r="I409" s="563"/>
      <c r="J409" s="563"/>
    </row>
    <row r="410" spans="1:10" s="214" customFormat="1" ht="30">
      <c r="A410" s="246"/>
      <c r="B410" s="246"/>
      <c r="C410" s="246"/>
      <c r="D410" s="246"/>
      <c r="E410" s="247" t="s">
        <v>229</v>
      </c>
      <c r="F410" s="246"/>
      <c r="G410" s="246"/>
      <c r="H410" s="248" t="s">
        <v>4</v>
      </c>
      <c r="I410" s="556">
        <v>44592</v>
      </c>
      <c r="J410" s="556"/>
    </row>
    <row r="411" spans="1:10">
      <c r="A411" s="215"/>
      <c r="B411" s="215"/>
      <c r="C411" s="215"/>
      <c r="D411" s="215"/>
      <c r="E411" s="215"/>
      <c r="F411" s="216"/>
    </row>
    <row r="412" spans="1:10" ht="16.5" thickBot="1">
      <c r="A412" s="454" t="s">
        <v>62</v>
      </c>
      <c r="F412" s="216"/>
    </row>
    <row r="413" spans="1:10" ht="30.6" customHeight="1" thickTop="1">
      <c r="A413" s="219" t="s">
        <v>63</v>
      </c>
      <c r="B413" s="438" t="s">
        <v>539</v>
      </c>
      <c r="C413" s="438" t="s">
        <v>311</v>
      </c>
      <c r="D413" s="438" t="s">
        <v>64</v>
      </c>
      <c r="E413" s="219" t="s">
        <v>200</v>
      </c>
      <c r="F413" s="477"/>
    </row>
    <row r="414" spans="1:10">
      <c r="A414" s="70" t="s">
        <v>65</v>
      </c>
      <c r="B414" s="26">
        <v>88848461.980000004</v>
      </c>
      <c r="C414" s="27">
        <v>4.0145122347768583E-2</v>
      </c>
      <c r="D414" s="26">
        <v>616</v>
      </c>
      <c r="E414" s="27">
        <v>4.3270581624051702E-2</v>
      </c>
      <c r="F414" s="216"/>
    </row>
    <row r="415" spans="1:10">
      <c r="A415" s="70" t="s">
        <v>66</v>
      </c>
      <c r="B415" s="26">
        <v>151292655.19999999</v>
      </c>
      <c r="C415" s="27">
        <v>6.8359789443400404E-2</v>
      </c>
      <c r="D415" s="26">
        <v>1177</v>
      </c>
      <c r="E415" s="27">
        <v>8.2677718460241648E-2</v>
      </c>
      <c r="F415" s="216"/>
    </row>
    <row r="416" spans="1:10">
      <c r="A416" s="70" t="s">
        <v>67</v>
      </c>
      <c r="B416" s="26">
        <v>368934813.85000002</v>
      </c>
      <c r="C416" s="27">
        <v>0.16669881402891876</v>
      </c>
      <c r="D416" s="26">
        <v>1504</v>
      </c>
      <c r="E416" s="27">
        <v>0.10564765383534701</v>
      </c>
      <c r="F416" s="216"/>
    </row>
    <row r="417" spans="1:6">
      <c r="A417" s="70" t="s">
        <v>68</v>
      </c>
      <c r="B417" s="26">
        <v>47744086.509999998</v>
      </c>
      <c r="C417" s="27">
        <v>2.1572598462738155E-2</v>
      </c>
      <c r="D417" s="26">
        <v>470</v>
      </c>
      <c r="E417" s="27">
        <v>3.3014891823545937E-2</v>
      </c>
      <c r="F417" s="216"/>
    </row>
    <row r="418" spans="1:6">
      <c r="A418" s="70" t="s">
        <v>144</v>
      </c>
      <c r="B418" s="26">
        <v>180172391.84</v>
      </c>
      <c r="C418" s="27">
        <v>8.1408755457523588E-2</v>
      </c>
      <c r="D418" s="26">
        <v>1376</v>
      </c>
      <c r="E418" s="27">
        <v>9.6656364147232374E-2</v>
      </c>
      <c r="F418" s="216"/>
    </row>
    <row r="419" spans="1:6">
      <c r="A419" s="70" t="s">
        <v>401</v>
      </c>
      <c r="B419" s="26">
        <v>0</v>
      </c>
      <c r="C419" s="27">
        <v>0</v>
      </c>
      <c r="D419" s="26">
        <v>0</v>
      </c>
      <c r="E419" s="27">
        <v>0</v>
      </c>
      <c r="F419" s="216"/>
    </row>
    <row r="420" spans="1:6">
      <c r="A420" s="70" t="s">
        <v>125</v>
      </c>
      <c r="B420" s="26">
        <v>379191258.57999998</v>
      </c>
      <c r="C420" s="27">
        <v>0.17133306677075755</v>
      </c>
      <c r="D420" s="26">
        <v>1759</v>
      </c>
      <c r="E420" s="27">
        <v>0.12355998876088789</v>
      </c>
      <c r="F420" s="216"/>
    </row>
    <row r="421" spans="1:6">
      <c r="A421" s="70" t="s">
        <v>126</v>
      </c>
      <c r="B421" s="26">
        <v>270176598.13</v>
      </c>
      <c r="C421" s="27">
        <v>0.12207608714570969</v>
      </c>
      <c r="D421" s="26">
        <v>1574</v>
      </c>
      <c r="E421" s="27">
        <v>0.1105647653835347</v>
      </c>
      <c r="F421" s="216"/>
    </row>
    <row r="422" spans="1:6">
      <c r="A422" s="70" t="s">
        <v>406</v>
      </c>
      <c r="B422" s="26">
        <v>126252885.53</v>
      </c>
      <c r="C422" s="27">
        <v>5.7045866899773562E-2</v>
      </c>
      <c r="D422" s="26">
        <v>1256</v>
      </c>
      <c r="E422" s="27">
        <v>8.8227030064624901E-2</v>
      </c>
      <c r="F422" s="216"/>
    </row>
    <row r="423" spans="1:6">
      <c r="A423" s="70" t="s">
        <v>127</v>
      </c>
      <c r="B423" s="26">
        <v>200818102.94999999</v>
      </c>
      <c r="C423" s="27">
        <v>9.0737274826313621E-2</v>
      </c>
      <c r="D423" s="26">
        <v>1387</v>
      </c>
      <c r="E423" s="27">
        <v>9.7429053104804722E-2</v>
      </c>
      <c r="F423" s="216"/>
    </row>
    <row r="424" spans="1:6">
      <c r="A424" s="70" t="s">
        <v>128</v>
      </c>
      <c r="B424" s="26">
        <v>53159145.299999997</v>
      </c>
      <c r="C424" s="27">
        <v>2.4019328465716083E-2</v>
      </c>
      <c r="D424" s="26">
        <v>475</v>
      </c>
      <c r="E424" s="27">
        <v>3.3366114076987918E-2</v>
      </c>
      <c r="F424" s="216"/>
    </row>
    <row r="425" spans="1:6">
      <c r="A425" s="70" t="s">
        <v>129</v>
      </c>
      <c r="B425" s="26">
        <v>205547793.03999999</v>
      </c>
      <c r="C425" s="27">
        <v>9.2874329121894098E-2</v>
      </c>
      <c r="D425" s="26">
        <v>1499</v>
      </c>
      <c r="E425" s="27">
        <v>0.10529643158190503</v>
      </c>
      <c r="F425" s="216"/>
    </row>
    <row r="426" spans="1:6">
      <c r="A426" s="70" t="s">
        <v>130</v>
      </c>
      <c r="B426" s="26">
        <v>141043802.41</v>
      </c>
      <c r="C426" s="27">
        <v>6.3728967029485856E-2</v>
      </c>
      <c r="D426" s="26">
        <v>1143</v>
      </c>
      <c r="E426" s="27">
        <v>8.0289407136836188E-2</v>
      </c>
      <c r="F426" s="216"/>
    </row>
    <row r="427" spans="1:6" ht="16.5" thickBot="1">
      <c r="A427" s="458" t="s">
        <v>318</v>
      </c>
      <c r="B427" s="28">
        <v>2213181995.3200002</v>
      </c>
      <c r="C427" s="29">
        <v>0.99999999999999989</v>
      </c>
      <c r="D427" s="11">
        <v>14236</v>
      </c>
      <c r="E427" s="29">
        <v>1</v>
      </c>
      <c r="F427" s="216"/>
    </row>
    <row r="428" spans="1:6" ht="15.75" thickTop="1">
      <c r="F428" s="216"/>
    </row>
    <row r="429" spans="1:6" ht="16.5" thickBot="1">
      <c r="A429" s="454" t="s">
        <v>525</v>
      </c>
      <c r="B429" s="70"/>
      <c r="C429" s="70"/>
      <c r="D429" s="70"/>
      <c r="F429" s="216"/>
    </row>
    <row r="430" spans="1:6" ht="30.6" customHeight="1" thickTop="1">
      <c r="A430" s="219" t="s">
        <v>340</v>
      </c>
      <c r="B430" s="438" t="s">
        <v>539</v>
      </c>
      <c r="C430" s="438" t="s">
        <v>311</v>
      </c>
      <c r="D430" s="438" t="s">
        <v>64</v>
      </c>
      <c r="E430" s="219" t="s">
        <v>200</v>
      </c>
      <c r="F430" s="216"/>
    </row>
    <row r="431" spans="1:6">
      <c r="A431" s="478" t="s">
        <v>5</v>
      </c>
      <c r="B431" s="26">
        <v>206935.56</v>
      </c>
      <c r="C431" s="55">
        <v>9.3501375141125546E-5</v>
      </c>
      <c r="D431" s="26">
        <v>96</v>
      </c>
      <c r="E431" s="27">
        <v>6.7434672660859792E-3</v>
      </c>
      <c r="F431" s="216"/>
    </row>
    <row r="432" spans="1:6">
      <c r="A432" s="478" t="s">
        <v>6</v>
      </c>
      <c r="B432" s="26">
        <v>835595.79</v>
      </c>
      <c r="C432" s="55">
        <v>3.7755403386027591E-4</v>
      </c>
      <c r="D432" s="26">
        <v>107</v>
      </c>
      <c r="E432" s="27">
        <v>7.516156223658331E-3</v>
      </c>
      <c r="F432" s="216"/>
    </row>
    <row r="433" spans="1:6">
      <c r="A433" s="478" t="s">
        <v>7</v>
      </c>
      <c r="B433" s="26">
        <v>10346285.689999999</v>
      </c>
      <c r="C433" s="55">
        <v>4.6748463126296365E-3</v>
      </c>
      <c r="D433" s="26">
        <v>584</v>
      </c>
      <c r="E433" s="27">
        <v>4.1022759202023043E-2</v>
      </c>
      <c r="F433" s="216"/>
    </row>
    <row r="434" spans="1:6">
      <c r="A434" s="478" t="s">
        <v>8</v>
      </c>
      <c r="B434" s="26">
        <v>50788802.93</v>
      </c>
      <c r="C434" s="55">
        <v>2.2948317416912906E-2</v>
      </c>
      <c r="D434" s="26">
        <v>1327</v>
      </c>
      <c r="E434" s="27">
        <v>9.3214386063500979E-2</v>
      </c>
      <c r="F434" s="216"/>
    </row>
    <row r="435" spans="1:6">
      <c r="A435" s="478" t="s">
        <v>9</v>
      </c>
      <c r="B435" s="26">
        <v>98066011.920000002</v>
      </c>
      <c r="C435" s="55">
        <v>4.430996281705285E-2</v>
      </c>
      <c r="D435" s="26">
        <v>1566</v>
      </c>
      <c r="E435" s="27">
        <v>0.11000280977802754</v>
      </c>
      <c r="F435" s="216"/>
    </row>
    <row r="436" spans="1:6">
      <c r="A436" s="478" t="s">
        <v>10</v>
      </c>
      <c r="B436" s="26">
        <v>144361641.90000001</v>
      </c>
      <c r="C436" s="55">
        <v>6.5228093399127385E-2</v>
      </c>
      <c r="D436" s="26">
        <v>1650</v>
      </c>
      <c r="E436" s="27">
        <v>0.11590334363585277</v>
      </c>
      <c r="F436" s="216"/>
    </row>
    <row r="437" spans="1:6">
      <c r="A437" s="478" t="s">
        <v>11</v>
      </c>
      <c r="B437" s="26">
        <v>374662128.63</v>
      </c>
      <c r="C437" s="55">
        <v>0.16928663319250814</v>
      </c>
      <c r="D437" s="26">
        <v>3020</v>
      </c>
      <c r="E437" s="27">
        <v>0.21213824107895476</v>
      </c>
      <c r="F437" s="216"/>
    </row>
    <row r="438" spans="1:6">
      <c r="A438" s="478" t="s">
        <v>12</v>
      </c>
      <c r="B438" s="26">
        <v>377901062.06999999</v>
      </c>
      <c r="C438" s="55">
        <v>0.1707501068005752</v>
      </c>
      <c r="D438" s="26">
        <v>2180</v>
      </c>
      <c r="E438" s="27">
        <v>0.15313290250070244</v>
      </c>
      <c r="F438" s="216"/>
    </row>
    <row r="439" spans="1:6">
      <c r="A439" s="478" t="s">
        <v>13</v>
      </c>
      <c r="B439" s="26">
        <v>318616535.39999998</v>
      </c>
      <c r="C439" s="55">
        <v>0.14396309751016745</v>
      </c>
      <c r="D439" s="26">
        <v>1427</v>
      </c>
      <c r="E439" s="27">
        <v>0.10023883113234054</v>
      </c>
      <c r="F439" s="216"/>
    </row>
    <row r="440" spans="1:6">
      <c r="A440" s="478" t="s">
        <v>14</v>
      </c>
      <c r="B440" s="26">
        <v>221306540.87</v>
      </c>
      <c r="C440" s="55">
        <v>9.9994732172038012E-2</v>
      </c>
      <c r="D440" s="26">
        <v>809</v>
      </c>
      <c r="E440" s="27">
        <v>5.6827760606912053E-2</v>
      </c>
      <c r="F440" s="216"/>
    </row>
    <row r="441" spans="1:6">
      <c r="A441" s="478" t="s">
        <v>15</v>
      </c>
      <c r="B441" s="26">
        <v>174819526.65000001</v>
      </c>
      <c r="C441" s="55">
        <v>7.8990126894071006E-2</v>
      </c>
      <c r="D441" s="26">
        <v>541</v>
      </c>
      <c r="E441" s="27">
        <v>3.8002247822422029E-2</v>
      </c>
      <c r="F441" s="216"/>
    </row>
    <row r="442" spans="1:6">
      <c r="A442" s="478" t="s">
        <v>16</v>
      </c>
      <c r="B442" s="26">
        <v>113326003.09</v>
      </c>
      <c r="C442" s="55">
        <v>5.1205008593798201E-2</v>
      </c>
      <c r="D442" s="26">
        <v>304</v>
      </c>
      <c r="E442" s="27">
        <v>2.1354313009272267E-2</v>
      </c>
      <c r="F442" s="216"/>
    </row>
    <row r="443" spans="1:6">
      <c r="A443" s="478" t="s">
        <v>17</v>
      </c>
      <c r="B443" s="26">
        <v>91871478.469999999</v>
      </c>
      <c r="C443" s="55">
        <v>4.1511036446289409E-2</v>
      </c>
      <c r="D443" s="26">
        <v>217</v>
      </c>
      <c r="E443" s="27">
        <v>1.5243045799381849E-2</v>
      </c>
      <c r="F443" s="216"/>
    </row>
    <row r="444" spans="1:6">
      <c r="A444" s="478" t="s">
        <v>18</v>
      </c>
      <c r="B444" s="26">
        <v>65539675.359999999</v>
      </c>
      <c r="C444" s="55">
        <v>2.9613323937475716E-2</v>
      </c>
      <c r="D444" s="26">
        <v>138</v>
      </c>
      <c r="E444" s="27">
        <v>9.6937341949985944E-3</v>
      </c>
      <c r="F444" s="216"/>
    </row>
    <row r="445" spans="1:6">
      <c r="A445" s="478" t="s">
        <v>19</v>
      </c>
      <c r="B445" s="26">
        <v>76392415.439999998</v>
      </c>
      <c r="C445" s="55">
        <v>3.4517005651383215E-2</v>
      </c>
      <c r="D445" s="26">
        <v>140</v>
      </c>
      <c r="E445" s="27">
        <v>9.8342230963753864E-3</v>
      </c>
      <c r="F445" s="216"/>
    </row>
    <row r="446" spans="1:6">
      <c r="A446" s="478" t="s">
        <v>20</v>
      </c>
      <c r="B446" s="26">
        <v>43767771.399999999</v>
      </c>
      <c r="C446" s="55">
        <v>1.9775947704504849E-2</v>
      </c>
      <c r="D446" s="26">
        <v>68</v>
      </c>
      <c r="E446" s="27">
        <v>4.776622646810902E-3</v>
      </c>
      <c r="F446" s="216"/>
    </row>
    <row r="447" spans="1:6">
      <c r="A447" s="478" t="s">
        <v>21</v>
      </c>
      <c r="B447" s="26">
        <v>23118986.969999999</v>
      </c>
      <c r="C447" s="55">
        <v>1.0446039692572719E-2</v>
      </c>
      <c r="D447" s="26">
        <v>31</v>
      </c>
      <c r="E447" s="27">
        <v>2.1775779713402643E-3</v>
      </c>
      <c r="F447" s="216"/>
    </row>
    <row r="448" spans="1:6">
      <c r="A448" s="478" t="s">
        <v>22</v>
      </c>
      <c r="B448" s="26">
        <v>18680887.890000001</v>
      </c>
      <c r="C448" s="55">
        <v>8.4407373318157557E-3</v>
      </c>
      <c r="D448" s="26">
        <v>22</v>
      </c>
      <c r="E448" s="27">
        <v>1.5453779151447036E-3</v>
      </c>
      <c r="F448" s="216"/>
    </row>
    <row r="449" spans="1:6">
      <c r="A449" s="478" t="s">
        <v>23</v>
      </c>
      <c r="B449" s="26">
        <v>8573709.2899999991</v>
      </c>
      <c r="C449" s="55">
        <v>3.8739287180765019E-3</v>
      </c>
      <c r="D449" s="26">
        <v>9</v>
      </c>
      <c r="E449" s="27">
        <v>6.3220005619556055E-4</v>
      </c>
      <c r="F449" s="216"/>
    </row>
    <row r="450" spans="1:6">
      <c r="A450" s="478" t="s">
        <v>24</v>
      </c>
      <c r="B450" s="26">
        <v>0</v>
      </c>
      <c r="C450" s="55">
        <v>0</v>
      </c>
      <c r="D450" s="26">
        <v>0</v>
      </c>
      <c r="E450" s="27">
        <v>0</v>
      </c>
      <c r="F450" s="216"/>
    </row>
    <row r="451" spans="1:6" ht="16.5" thickBot="1">
      <c r="A451" s="458" t="s">
        <v>318</v>
      </c>
      <c r="B451" s="11">
        <v>2213181995.3199992</v>
      </c>
      <c r="C451" s="12">
        <v>1.0000000000000002</v>
      </c>
      <c r="D451" s="34">
        <v>14236</v>
      </c>
      <c r="E451" s="29">
        <v>1</v>
      </c>
      <c r="F451" s="216"/>
    </row>
    <row r="452" spans="1:6" ht="16.5" thickTop="1">
      <c r="A452" s="93"/>
      <c r="B452" s="39"/>
      <c r="C452" s="58"/>
      <c r="D452" s="59"/>
      <c r="E452" s="58"/>
      <c r="F452" s="216"/>
    </row>
    <row r="453" spans="1:6" ht="15.75">
      <c r="A453" s="93"/>
      <c r="B453" s="39"/>
      <c r="C453" s="58"/>
      <c r="D453" s="59"/>
      <c r="E453" s="58"/>
      <c r="F453" s="216"/>
    </row>
    <row r="454" spans="1:6" ht="15.75">
      <c r="A454" s="93"/>
      <c r="B454" s="39"/>
      <c r="C454" s="58"/>
      <c r="D454" s="59"/>
      <c r="E454" s="58"/>
      <c r="F454" s="216"/>
    </row>
    <row r="455" spans="1:6" ht="15.75">
      <c r="A455" s="93"/>
      <c r="B455" s="39"/>
      <c r="C455" s="58"/>
      <c r="D455" s="59"/>
      <c r="E455" s="58"/>
      <c r="F455" s="216"/>
    </row>
    <row r="456" spans="1:6" ht="15.75">
      <c r="A456" s="93"/>
      <c r="B456" s="39"/>
      <c r="C456" s="58"/>
      <c r="D456" s="59"/>
      <c r="E456" s="58"/>
      <c r="F456" s="216"/>
    </row>
    <row r="457" spans="1:6" ht="15.75">
      <c r="A457" s="93"/>
      <c r="B457" s="39"/>
      <c r="C457" s="58"/>
      <c r="D457" s="59"/>
      <c r="E457" s="58"/>
      <c r="F457" s="216"/>
    </row>
    <row r="458" spans="1:6" ht="15.75">
      <c r="A458" s="93"/>
      <c r="B458" s="39"/>
      <c r="C458" s="58"/>
      <c r="D458" s="59"/>
      <c r="E458" s="58"/>
      <c r="F458" s="216"/>
    </row>
    <row r="459" spans="1:6" ht="15.75">
      <c r="A459" s="93"/>
      <c r="B459" s="39"/>
      <c r="C459" s="58"/>
      <c r="D459" s="59"/>
      <c r="E459" s="58"/>
      <c r="F459" s="216"/>
    </row>
    <row r="460" spans="1:6" ht="15.75">
      <c r="A460" s="93"/>
      <c r="B460" s="39"/>
      <c r="C460" s="58"/>
      <c r="D460" s="59"/>
      <c r="E460" s="58"/>
      <c r="F460" s="216"/>
    </row>
    <row r="461" spans="1:6" ht="15.75">
      <c r="A461" s="93"/>
      <c r="B461" s="39"/>
      <c r="C461" s="58"/>
      <c r="D461" s="59"/>
      <c r="E461" s="58"/>
      <c r="F461" s="216"/>
    </row>
    <row r="462" spans="1:6" ht="15.75">
      <c r="A462" s="93"/>
      <c r="B462" s="39"/>
      <c r="C462" s="58"/>
      <c r="D462" s="59"/>
      <c r="E462" s="58"/>
      <c r="F462" s="216"/>
    </row>
    <row r="463" spans="1:6" ht="15.75">
      <c r="A463" s="93"/>
      <c r="B463" s="39"/>
      <c r="C463" s="58"/>
      <c r="D463" s="59"/>
      <c r="E463" s="58"/>
      <c r="F463" s="216"/>
    </row>
    <row r="464" spans="1:6" ht="15.75">
      <c r="A464" s="93"/>
      <c r="B464" s="39"/>
      <c r="C464" s="58"/>
      <c r="D464" s="59"/>
      <c r="E464" s="58"/>
      <c r="F464" s="216"/>
    </row>
    <row r="465" spans="1:10" ht="15.75">
      <c r="A465" s="93"/>
      <c r="B465" s="39"/>
      <c r="C465" s="58"/>
      <c r="D465" s="59"/>
      <c r="E465" s="58"/>
      <c r="F465" s="216"/>
    </row>
    <row r="466" spans="1:10" ht="15.75">
      <c r="A466" s="93"/>
      <c r="B466" s="39"/>
      <c r="C466" s="58"/>
      <c r="D466" s="59"/>
      <c r="E466" s="58"/>
      <c r="F466" s="216"/>
    </row>
    <row r="467" spans="1:10" ht="15.75">
      <c r="A467" s="93"/>
      <c r="B467" s="39"/>
      <c r="C467" s="58"/>
      <c r="D467" s="59"/>
      <c r="E467" s="58"/>
      <c r="F467" s="216"/>
    </row>
    <row r="468" spans="1:10" ht="15.75">
      <c r="A468" s="93"/>
      <c r="B468" s="39"/>
      <c r="C468" s="58"/>
      <c r="D468" s="59"/>
      <c r="E468" s="58"/>
      <c r="F468" s="216"/>
    </row>
    <row r="469" spans="1:10" ht="15.75">
      <c r="A469" s="93"/>
      <c r="B469" s="39"/>
      <c r="C469" s="58"/>
      <c r="D469" s="59"/>
      <c r="E469" s="58"/>
      <c r="F469" s="216"/>
    </row>
    <row r="470" spans="1:10" ht="15.75">
      <c r="A470" s="93"/>
      <c r="B470" s="39"/>
      <c r="C470" s="58"/>
      <c r="D470" s="59"/>
      <c r="E470" s="58"/>
      <c r="F470" s="216"/>
    </row>
    <row r="471" spans="1:10" s="213" customFormat="1" ht="45">
      <c r="A471" s="563" t="s">
        <v>434</v>
      </c>
      <c r="B471" s="563"/>
      <c r="C471" s="563"/>
      <c r="D471" s="563"/>
      <c r="E471" s="563"/>
      <c r="F471" s="563"/>
      <c r="G471" s="563"/>
      <c r="H471" s="563"/>
      <c r="I471" s="563"/>
      <c r="J471" s="563"/>
    </row>
    <row r="472" spans="1:10" s="214" customFormat="1" ht="30">
      <c r="A472" s="246"/>
      <c r="B472" s="246"/>
      <c r="C472" s="246"/>
      <c r="D472" s="246"/>
      <c r="E472" s="247" t="s">
        <v>229</v>
      </c>
      <c r="F472" s="246"/>
      <c r="G472" s="246"/>
      <c r="H472" s="248" t="s">
        <v>4</v>
      </c>
      <c r="I472" s="556">
        <v>44592</v>
      </c>
      <c r="J472" s="556"/>
    </row>
    <row r="473" spans="1:10" s="86" customFormat="1">
      <c r="F473" s="216"/>
      <c r="G473" s="216"/>
      <c r="H473" s="216"/>
    </row>
    <row r="474" spans="1:10" ht="16.5" thickBot="1">
      <c r="A474" s="454" t="s">
        <v>150</v>
      </c>
      <c r="B474" s="473"/>
      <c r="C474" s="472"/>
      <c r="D474" s="473"/>
      <c r="E474" s="455"/>
      <c r="F474" s="216"/>
    </row>
    <row r="475" spans="1:10" ht="30.6" customHeight="1" thickTop="1">
      <c r="A475" s="219" t="s">
        <v>151</v>
      </c>
      <c r="B475" s="438" t="s">
        <v>539</v>
      </c>
      <c r="C475" s="456" t="s">
        <v>311</v>
      </c>
      <c r="D475" s="474" t="s">
        <v>64</v>
      </c>
      <c r="E475" s="219" t="s">
        <v>200</v>
      </c>
      <c r="F475" s="477"/>
    </row>
    <row r="476" spans="1:10">
      <c r="A476" s="70" t="s">
        <v>332</v>
      </c>
      <c r="B476" s="26">
        <v>571886628.65999997</v>
      </c>
      <c r="C476" s="57">
        <v>0.25840018121840541</v>
      </c>
      <c r="D476" s="26">
        <v>3340</v>
      </c>
      <c r="E476" s="54">
        <v>0.23461646529924135</v>
      </c>
      <c r="F476" s="216"/>
    </row>
    <row r="477" spans="1:10">
      <c r="A477" s="70" t="s">
        <v>25</v>
      </c>
      <c r="B477" s="26">
        <v>555093960.15999997</v>
      </c>
      <c r="C477" s="57">
        <v>0.25081261339275446</v>
      </c>
      <c r="D477" s="26">
        <v>3269</v>
      </c>
      <c r="E477" s="54">
        <v>0.22962910930036526</v>
      </c>
      <c r="F477" s="216"/>
    </row>
    <row r="478" spans="1:10">
      <c r="A478" s="70" t="s">
        <v>26</v>
      </c>
      <c r="B478" s="26">
        <v>314016058.48000002</v>
      </c>
      <c r="C478" s="57">
        <v>0.14188442665086703</v>
      </c>
      <c r="D478" s="26">
        <v>1823</v>
      </c>
      <c r="E478" s="54">
        <v>0.12805563360494521</v>
      </c>
      <c r="F478" s="216"/>
    </row>
    <row r="479" spans="1:10">
      <c r="A479" s="70" t="s">
        <v>27</v>
      </c>
      <c r="B479" s="26">
        <v>320915739.30000001</v>
      </c>
      <c r="C479" s="57">
        <v>0.14500196548616845</v>
      </c>
      <c r="D479" s="26">
        <v>1986</v>
      </c>
      <c r="E479" s="54">
        <v>0.13950547906715369</v>
      </c>
      <c r="F479" s="216"/>
    </row>
    <row r="480" spans="1:10">
      <c r="A480" s="70" t="s">
        <v>28</v>
      </c>
      <c r="B480" s="26">
        <v>181229865.11000001</v>
      </c>
      <c r="C480" s="57">
        <v>8.1886562195621126E-2</v>
      </c>
      <c r="D480" s="26">
        <v>1391</v>
      </c>
      <c r="E480" s="54">
        <v>9.771003090755831E-2</v>
      </c>
      <c r="F480" s="216"/>
    </row>
    <row r="481" spans="1:6">
      <c r="A481" s="70" t="s">
        <v>29</v>
      </c>
      <c r="B481" s="26">
        <v>159776493.94999999</v>
      </c>
      <c r="C481" s="57">
        <v>7.2193111225314396E-2</v>
      </c>
      <c r="D481" s="26">
        <v>1432</v>
      </c>
      <c r="E481" s="54">
        <v>0.10059005338578253</v>
      </c>
      <c r="F481" s="216"/>
    </row>
    <row r="482" spans="1:6">
      <c r="A482" s="70" t="s">
        <v>30</v>
      </c>
      <c r="B482" s="26">
        <v>102821386.73</v>
      </c>
      <c r="C482" s="57">
        <v>4.6458622448323897E-2</v>
      </c>
      <c r="D482" s="26">
        <v>927</v>
      </c>
      <c r="E482" s="54">
        <v>6.511660578814274E-2</v>
      </c>
      <c r="F482" s="216"/>
    </row>
    <row r="483" spans="1:6">
      <c r="A483" s="70" t="s">
        <v>31</v>
      </c>
      <c r="B483" s="26">
        <v>7068027.2699999996</v>
      </c>
      <c r="C483" s="57">
        <v>3.1936041793878987E-3</v>
      </c>
      <c r="D483" s="26">
        <v>62</v>
      </c>
      <c r="E483" s="54">
        <v>4.3551559426805286E-3</v>
      </c>
      <c r="F483" s="216"/>
    </row>
    <row r="484" spans="1:6">
      <c r="A484" s="70" t="s">
        <v>32</v>
      </c>
      <c r="B484" s="26">
        <v>373835.66</v>
      </c>
      <c r="C484" s="57">
        <v>1.6891320315749622E-4</v>
      </c>
      <c r="D484" s="26">
        <v>6</v>
      </c>
      <c r="E484" s="54">
        <v>4.214667041303737E-4</v>
      </c>
      <c r="F484" s="216"/>
    </row>
    <row r="485" spans="1:6">
      <c r="A485" s="70" t="s">
        <v>33</v>
      </c>
      <c r="B485" s="26">
        <v>0</v>
      </c>
      <c r="C485" s="57">
        <v>0</v>
      </c>
      <c r="D485" s="26">
        <v>0</v>
      </c>
      <c r="E485" s="54">
        <v>0</v>
      </c>
      <c r="F485" s="216"/>
    </row>
    <row r="486" spans="1:6">
      <c r="A486" s="70" t="s">
        <v>34</v>
      </c>
      <c r="B486" s="26">
        <v>0</v>
      </c>
      <c r="C486" s="57">
        <v>0</v>
      </c>
      <c r="D486" s="26">
        <v>0</v>
      </c>
      <c r="E486" s="54">
        <v>0</v>
      </c>
      <c r="F486" s="216"/>
    </row>
    <row r="487" spans="1:6">
      <c r="A487" s="70" t="s">
        <v>35</v>
      </c>
      <c r="B487" s="26">
        <v>0</v>
      </c>
      <c r="C487" s="57">
        <v>0</v>
      </c>
      <c r="D487" s="26">
        <v>0</v>
      </c>
      <c r="E487" s="54">
        <v>0</v>
      </c>
      <c r="F487" s="216"/>
    </row>
    <row r="488" spans="1:6">
      <c r="A488" s="70" t="s">
        <v>36</v>
      </c>
      <c r="B488" s="26">
        <v>0</v>
      </c>
      <c r="C488" s="57">
        <v>0</v>
      </c>
      <c r="D488" s="26">
        <v>0</v>
      </c>
      <c r="E488" s="54">
        <v>0</v>
      </c>
      <c r="F488" s="216"/>
    </row>
    <row r="489" spans="1:6" ht="16.5" thickBot="1">
      <c r="A489" s="458" t="s">
        <v>318</v>
      </c>
      <c r="B489" s="11">
        <v>2213181995.3199997</v>
      </c>
      <c r="C489" s="12">
        <v>1.0000000000000002</v>
      </c>
      <c r="D489" s="34">
        <v>14236</v>
      </c>
      <c r="E489" s="29">
        <v>0.99999999999999989</v>
      </c>
      <c r="F489" s="216"/>
    </row>
    <row r="490" spans="1:6" ht="16.5" thickTop="1">
      <c r="B490" s="10"/>
      <c r="C490" s="36"/>
      <c r="D490" s="9"/>
      <c r="E490" s="36"/>
      <c r="F490" s="216"/>
    </row>
    <row r="491" spans="1:6" ht="16.5" thickBot="1">
      <c r="A491" s="454" t="s">
        <v>37</v>
      </c>
      <c r="B491" s="70"/>
      <c r="C491" s="70"/>
      <c r="D491" s="70"/>
      <c r="F491" s="216"/>
    </row>
    <row r="492" spans="1:6" ht="30.6" customHeight="1" thickTop="1">
      <c r="A492" s="219" t="s">
        <v>38</v>
      </c>
      <c r="B492" s="438" t="s">
        <v>539</v>
      </c>
      <c r="C492" s="456" t="s">
        <v>311</v>
      </c>
      <c r="D492" s="438" t="s">
        <v>64</v>
      </c>
      <c r="E492" s="219" t="s">
        <v>200</v>
      </c>
      <c r="F492" s="477"/>
    </row>
    <row r="493" spans="1:6">
      <c r="A493" s="70" t="s">
        <v>39</v>
      </c>
      <c r="B493" s="26">
        <v>3146139.7</v>
      </c>
      <c r="C493" s="55">
        <v>1.4215458587015593E-3</v>
      </c>
      <c r="D493" s="26">
        <v>224</v>
      </c>
      <c r="E493" s="56">
        <v>1.5734756954200617E-2</v>
      </c>
      <c r="F493" s="216"/>
    </row>
    <row r="494" spans="1:6">
      <c r="A494" s="70" t="s">
        <v>40</v>
      </c>
      <c r="B494" s="26">
        <v>24178282.27</v>
      </c>
      <c r="C494" s="55">
        <v>1.0924669693286612E-2</v>
      </c>
      <c r="D494" s="26">
        <v>655</v>
      </c>
      <c r="E494" s="53">
        <v>4.6010115200899128E-2</v>
      </c>
      <c r="F494" s="216"/>
    </row>
    <row r="495" spans="1:6">
      <c r="A495" s="70" t="s">
        <v>41</v>
      </c>
      <c r="B495" s="26">
        <v>154061636.58000001</v>
      </c>
      <c r="C495" s="55">
        <v>6.9610920794484638E-2</v>
      </c>
      <c r="D495" s="26">
        <v>2079</v>
      </c>
      <c r="E495" s="53">
        <v>0.14603821298117448</v>
      </c>
      <c r="F495" s="216"/>
    </row>
    <row r="496" spans="1:6">
      <c r="A496" s="70" t="s">
        <v>42</v>
      </c>
      <c r="B496" s="26">
        <v>342373830.63</v>
      </c>
      <c r="C496" s="55">
        <v>0.15469754920923109</v>
      </c>
      <c r="D496" s="26">
        <v>2725</v>
      </c>
      <c r="E496" s="53">
        <v>0.19141612812587805</v>
      </c>
      <c r="F496" s="216"/>
    </row>
    <row r="497" spans="1:6">
      <c r="A497" s="70" t="s">
        <v>43</v>
      </c>
      <c r="B497" s="26">
        <v>547784459.33000004</v>
      </c>
      <c r="C497" s="55">
        <v>0.24750990225311173</v>
      </c>
      <c r="D497" s="26">
        <v>3251</v>
      </c>
      <c r="E497" s="53">
        <v>0.22836470918797416</v>
      </c>
      <c r="F497" s="216"/>
    </row>
    <row r="498" spans="1:6">
      <c r="A498" s="70" t="s">
        <v>44</v>
      </c>
      <c r="B498" s="26">
        <v>638383965.55999994</v>
      </c>
      <c r="C498" s="55">
        <v>0.28844621314917984</v>
      </c>
      <c r="D498" s="26">
        <v>3047</v>
      </c>
      <c r="E498" s="53">
        <v>0.21403484124754144</v>
      </c>
      <c r="F498" s="216"/>
    </row>
    <row r="499" spans="1:6">
      <c r="A499" s="70" t="s">
        <v>45</v>
      </c>
      <c r="B499" s="26">
        <v>326278889.45999998</v>
      </c>
      <c r="C499" s="55">
        <v>0.14742524119116732</v>
      </c>
      <c r="D499" s="26">
        <v>1465</v>
      </c>
      <c r="E499" s="53">
        <v>0.10290812025849957</v>
      </c>
      <c r="F499" s="216"/>
    </row>
    <row r="500" spans="1:6">
      <c r="A500" s="70" t="s">
        <v>46</v>
      </c>
      <c r="B500" s="26">
        <v>176974791.78999999</v>
      </c>
      <c r="C500" s="55">
        <v>7.996395785083707E-2</v>
      </c>
      <c r="D500" s="26">
        <v>790</v>
      </c>
      <c r="E500" s="53">
        <v>5.5493116043832537E-2</v>
      </c>
      <c r="F500" s="216"/>
    </row>
    <row r="501" spans="1:6" ht="17.25" customHeight="1" thickBot="1">
      <c r="A501" s="458" t="s">
        <v>318</v>
      </c>
      <c r="B501" s="459">
        <v>2213181995.3200002</v>
      </c>
      <c r="C501" s="12">
        <v>0.99999999999999989</v>
      </c>
      <c r="D501" s="459">
        <v>14236</v>
      </c>
      <c r="E501" s="35">
        <v>1</v>
      </c>
      <c r="F501" s="216"/>
    </row>
    <row r="502" spans="1:6" ht="15.75" thickTop="1">
      <c r="F502" s="216"/>
    </row>
    <row r="503" spans="1:6" ht="16.5" thickBot="1">
      <c r="A503" s="454" t="s">
        <v>400</v>
      </c>
      <c r="F503" s="216"/>
    </row>
    <row r="504" spans="1:6" ht="30.6" customHeight="1" thickTop="1">
      <c r="A504" s="219" t="s">
        <v>38</v>
      </c>
      <c r="B504" s="438" t="s">
        <v>213</v>
      </c>
      <c r="C504" s="438" t="s">
        <v>52</v>
      </c>
      <c r="D504" s="219" t="s">
        <v>53</v>
      </c>
      <c r="F504" s="216"/>
    </row>
    <row r="505" spans="1:6">
      <c r="A505" s="70" t="s">
        <v>39</v>
      </c>
      <c r="B505" s="26">
        <v>3141139.1100000027</v>
      </c>
      <c r="C505" s="26">
        <v>5000.59</v>
      </c>
      <c r="D505" s="68">
        <v>0</v>
      </c>
      <c r="F505" s="477"/>
    </row>
    <row r="506" spans="1:6">
      <c r="A506" s="70" t="s">
        <v>40</v>
      </c>
      <c r="B506" s="26">
        <v>23881041.190000031</v>
      </c>
      <c r="C506" s="26">
        <v>297241.08</v>
      </c>
      <c r="D506" s="69">
        <v>0</v>
      </c>
      <c r="F506" s="477"/>
    </row>
    <row r="507" spans="1:6">
      <c r="A507" s="70" t="s">
        <v>41</v>
      </c>
      <c r="B507" s="26">
        <v>149178912.8499999</v>
      </c>
      <c r="C507" s="26">
        <v>4795427.7799999993</v>
      </c>
      <c r="D507" s="69">
        <v>87295.95</v>
      </c>
      <c r="F507" s="477"/>
    </row>
    <row r="508" spans="1:6">
      <c r="A508" s="70" t="s">
        <v>42</v>
      </c>
      <c r="B508" s="26">
        <v>336070804.34000027</v>
      </c>
      <c r="C508" s="26">
        <v>6227541.1600000011</v>
      </c>
      <c r="D508" s="69">
        <v>75485.13</v>
      </c>
      <c r="F508" s="477"/>
    </row>
    <row r="509" spans="1:6">
      <c r="A509" s="70" t="s">
        <v>43</v>
      </c>
      <c r="B509" s="26">
        <v>541606881.24000013</v>
      </c>
      <c r="C509" s="26">
        <v>6023799.919999999</v>
      </c>
      <c r="D509" s="69">
        <v>153778.17000000001</v>
      </c>
      <c r="F509" s="216"/>
    </row>
    <row r="510" spans="1:6">
      <c r="A510" s="70" t="s">
        <v>44</v>
      </c>
      <c r="B510" s="26">
        <v>630398092.14999914</v>
      </c>
      <c r="C510" s="26">
        <v>7710883.4900000012</v>
      </c>
      <c r="D510" s="69">
        <v>274989.92</v>
      </c>
      <c r="F510" s="216"/>
    </row>
    <row r="511" spans="1:6">
      <c r="A511" s="70" t="s">
        <v>45</v>
      </c>
      <c r="B511" s="26">
        <v>325242593.30000097</v>
      </c>
      <c r="C511" s="26">
        <v>1036296.1599999999</v>
      </c>
      <c r="D511" s="69">
        <v>0</v>
      </c>
      <c r="F511" s="216"/>
    </row>
    <row r="512" spans="1:6">
      <c r="A512" s="70" t="s">
        <v>46</v>
      </c>
      <c r="B512" s="26">
        <v>176472276.79000014</v>
      </c>
      <c r="C512" s="26">
        <v>502515</v>
      </c>
      <c r="D512" s="69">
        <v>0</v>
      </c>
      <c r="F512" s="216"/>
    </row>
    <row r="513" spans="1:10" ht="16.5" thickBot="1">
      <c r="A513" s="458" t="s">
        <v>318</v>
      </c>
      <c r="B513" s="459">
        <v>2185991740.9700007</v>
      </c>
      <c r="C513" s="459">
        <v>26598705.18</v>
      </c>
      <c r="D513" s="479">
        <v>591549.16999999993</v>
      </c>
      <c r="F513" s="216"/>
    </row>
    <row r="514" spans="1:10" ht="15.75" thickTop="1">
      <c r="F514" s="216"/>
    </row>
    <row r="515" spans="1:10" s="86" customFormat="1" ht="16.5" thickBot="1">
      <c r="A515" s="454" t="s">
        <v>362</v>
      </c>
      <c r="B515" s="473"/>
      <c r="C515" s="472"/>
      <c r="D515" s="473"/>
      <c r="E515" s="455"/>
    </row>
    <row r="516" spans="1:10" ht="30.6" customHeight="1" thickTop="1">
      <c r="A516" s="219" t="s">
        <v>362</v>
      </c>
      <c r="B516" s="438" t="s">
        <v>539</v>
      </c>
      <c r="C516" s="456" t="s">
        <v>311</v>
      </c>
      <c r="D516" s="474" t="s">
        <v>64</v>
      </c>
      <c r="E516" s="219" t="s">
        <v>200</v>
      </c>
      <c r="F516" s="216"/>
    </row>
    <row r="517" spans="1:10">
      <c r="A517" s="70" t="s">
        <v>242</v>
      </c>
      <c r="B517" s="26">
        <v>1618419967.0899999</v>
      </c>
      <c r="C517" s="53">
        <v>0.73126384116277598</v>
      </c>
      <c r="D517" s="26">
        <v>11150</v>
      </c>
      <c r="E517" s="54">
        <v>0.78322562517561112</v>
      </c>
      <c r="F517" s="477"/>
    </row>
    <row r="518" spans="1:10">
      <c r="A518" s="70" t="s">
        <v>243</v>
      </c>
      <c r="B518" s="26">
        <v>560625543.94000006</v>
      </c>
      <c r="C518" s="53">
        <v>0.25331199382856912</v>
      </c>
      <c r="D518" s="26">
        <v>2845</v>
      </c>
      <c r="E518" s="54">
        <v>0.19984546220848554</v>
      </c>
      <c r="F518" s="216"/>
    </row>
    <row r="519" spans="1:10">
      <c r="A519" s="70" t="s">
        <v>244</v>
      </c>
      <c r="B519" s="26">
        <v>1493490.83</v>
      </c>
      <c r="C519" s="53">
        <v>6.7481609427428007E-4</v>
      </c>
      <c r="D519" s="26">
        <v>17</v>
      </c>
      <c r="E519" s="54">
        <v>1.1941556617027255E-3</v>
      </c>
      <c r="F519" s="216"/>
    </row>
    <row r="520" spans="1:10">
      <c r="A520" s="70" t="s">
        <v>245</v>
      </c>
      <c r="B520" s="26">
        <v>5691122.8799999999</v>
      </c>
      <c r="C520" s="53">
        <v>2.5714662834030199E-3</v>
      </c>
      <c r="D520" s="26">
        <v>99</v>
      </c>
      <c r="E520" s="54">
        <v>6.9542006181511663E-3</v>
      </c>
      <c r="F520" s="216"/>
    </row>
    <row r="521" spans="1:10">
      <c r="A521" s="70" t="s">
        <v>246</v>
      </c>
      <c r="B521" s="26">
        <v>0</v>
      </c>
      <c r="C521" s="53">
        <v>0</v>
      </c>
      <c r="D521" s="26">
        <v>0</v>
      </c>
      <c r="E521" s="54">
        <v>0</v>
      </c>
      <c r="F521" s="216"/>
    </row>
    <row r="522" spans="1:10">
      <c r="A522" s="70" t="s">
        <v>117</v>
      </c>
      <c r="B522" s="26">
        <v>26951870.579999998</v>
      </c>
      <c r="C522" s="53">
        <v>1.2177882630977702E-2</v>
      </c>
      <c r="D522" s="26">
        <v>125</v>
      </c>
      <c r="E522" s="54">
        <v>8.7805563360494523E-3</v>
      </c>
      <c r="F522" s="216"/>
    </row>
    <row r="523" spans="1:10" ht="16.5" thickBot="1">
      <c r="A523" s="458" t="s">
        <v>318</v>
      </c>
      <c r="B523" s="11">
        <v>2213181995.3199997</v>
      </c>
      <c r="C523" s="12">
        <v>1.0000000000000002</v>
      </c>
      <c r="D523" s="34">
        <v>14236</v>
      </c>
      <c r="E523" s="29">
        <v>1</v>
      </c>
      <c r="F523" s="216"/>
    </row>
    <row r="524" spans="1:10" ht="15.75" thickTop="1">
      <c r="F524" s="216"/>
    </row>
    <row r="525" spans="1:10" ht="15.75">
      <c r="A525" s="93"/>
      <c r="B525" s="462"/>
      <c r="C525" s="480"/>
      <c r="D525" s="462"/>
      <c r="E525" s="480"/>
      <c r="F525" s="216"/>
    </row>
    <row r="526" spans="1:10" s="213" customFormat="1" ht="45">
      <c r="A526" s="563" t="s">
        <v>434</v>
      </c>
      <c r="B526" s="563"/>
      <c r="C526" s="563"/>
      <c r="D526" s="563"/>
      <c r="E526" s="563"/>
      <c r="F526" s="563"/>
      <c r="G526" s="563"/>
      <c r="H526" s="563"/>
      <c r="I526" s="563"/>
      <c r="J526" s="563"/>
    </row>
    <row r="527" spans="1:10" s="214" customFormat="1" ht="30">
      <c r="A527" s="246"/>
      <c r="B527" s="246"/>
      <c r="C527" s="246"/>
      <c r="D527" s="246"/>
      <c r="E527" s="247" t="s">
        <v>229</v>
      </c>
      <c r="F527" s="246"/>
      <c r="G527" s="246"/>
      <c r="H527" s="248" t="s">
        <v>4</v>
      </c>
      <c r="I527" s="556">
        <v>44592</v>
      </c>
      <c r="J527" s="556"/>
    </row>
    <row r="528" spans="1:10" s="86" customFormat="1">
      <c r="F528" s="216"/>
      <c r="G528" s="216"/>
      <c r="H528" s="216"/>
    </row>
    <row r="529" spans="1:6" ht="16.5" thickBot="1">
      <c r="A529" s="454" t="s">
        <v>247</v>
      </c>
      <c r="B529" s="473"/>
      <c r="C529" s="472"/>
      <c r="D529" s="473"/>
      <c r="E529" s="455"/>
      <c r="F529" s="216"/>
    </row>
    <row r="530" spans="1:6" ht="30.6" customHeight="1" thickTop="1">
      <c r="A530" s="219" t="s">
        <v>247</v>
      </c>
      <c r="B530" s="438" t="s">
        <v>539</v>
      </c>
      <c r="C530" s="456" t="s">
        <v>311</v>
      </c>
      <c r="D530" s="474" t="s">
        <v>64</v>
      </c>
      <c r="E530" s="219" t="s">
        <v>200</v>
      </c>
      <c r="F530" s="216"/>
    </row>
    <row r="531" spans="1:6">
      <c r="A531" s="70" t="s">
        <v>248</v>
      </c>
      <c r="B531" s="26">
        <v>2213181995.3200002</v>
      </c>
      <c r="C531" s="53">
        <v>1</v>
      </c>
      <c r="D531" s="26">
        <v>14236</v>
      </c>
      <c r="E531" s="54">
        <v>1</v>
      </c>
      <c r="F531" s="216"/>
    </row>
    <row r="532" spans="1:6">
      <c r="A532" s="70" t="s">
        <v>249</v>
      </c>
      <c r="B532" s="26">
        <v>0</v>
      </c>
      <c r="C532" s="53">
        <v>0</v>
      </c>
      <c r="D532" s="26">
        <v>0</v>
      </c>
      <c r="E532" s="54">
        <v>0</v>
      </c>
      <c r="F532" s="216"/>
    </row>
    <row r="533" spans="1:6">
      <c r="A533" s="70" t="s">
        <v>250</v>
      </c>
      <c r="B533" s="26">
        <v>0</v>
      </c>
      <c r="C533" s="53">
        <v>0</v>
      </c>
      <c r="D533" s="26">
        <v>0</v>
      </c>
      <c r="E533" s="54">
        <v>0</v>
      </c>
      <c r="F533" s="216"/>
    </row>
    <row r="534" spans="1:6" ht="16.5" thickBot="1">
      <c r="A534" s="458" t="s">
        <v>318</v>
      </c>
      <c r="B534" s="11">
        <v>2213181995.3200002</v>
      </c>
      <c r="C534" s="12">
        <v>1</v>
      </c>
      <c r="D534" s="34">
        <v>14236</v>
      </c>
      <c r="E534" s="29">
        <v>1</v>
      </c>
      <c r="F534" s="216"/>
    </row>
    <row r="535" spans="1:6" ht="16.5" thickTop="1">
      <c r="A535" s="454"/>
      <c r="B535" s="70"/>
      <c r="C535" s="70"/>
      <c r="D535" s="70"/>
      <c r="F535" s="216"/>
    </row>
    <row r="536" spans="1:6" ht="16.5" thickBot="1">
      <c r="A536" s="454" t="s">
        <v>255</v>
      </c>
      <c r="B536" s="473"/>
      <c r="C536" s="472"/>
      <c r="D536" s="473"/>
      <c r="E536" s="455"/>
      <c r="F536" s="216"/>
    </row>
    <row r="537" spans="1:6" ht="30.75" customHeight="1" thickTop="1">
      <c r="A537" s="219" t="s">
        <v>255</v>
      </c>
      <c r="B537" s="438" t="s">
        <v>539</v>
      </c>
      <c r="C537" s="456" t="s">
        <v>311</v>
      </c>
      <c r="D537" s="474" t="s">
        <v>209</v>
      </c>
      <c r="E537" s="219" t="s">
        <v>200</v>
      </c>
      <c r="F537" s="216"/>
    </row>
    <row r="538" spans="1:6">
      <c r="A538" s="70" t="s">
        <v>256</v>
      </c>
      <c r="B538" s="26">
        <v>1143492075.6199999</v>
      </c>
      <c r="C538" s="53">
        <v>0.51667331382508586</v>
      </c>
      <c r="D538" s="26">
        <v>7891</v>
      </c>
      <c r="E538" s="54">
        <v>0.5073619237446152</v>
      </c>
      <c r="F538" s="216"/>
    </row>
    <row r="539" spans="1:6">
      <c r="A539" s="70" t="s">
        <v>257</v>
      </c>
      <c r="B539" s="26">
        <v>1069689919.7</v>
      </c>
      <c r="C539" s="53">
        <v>0.48332668617491426</v>
      </c>
      <c r="D539" s="26">
        <v>7662</v>
      </c>
      <c r="E539" s="54">
        <v>0.4926380762553848</v>
      </c>
      <c r="F539" s="216"/>
    </row>
    <row r="540" spans="1:6">
      <c r="A540" s="70" t="s">
        <v>117</v>
      </c>
      <c r="B540" s="26">
        <v>0</v>
      </c>
      <c r="C540" s="53">
        <v>0</v>
      </c>
      <c r="D540" s="26">
        <v>0</v>
      </c>
      <c r="E540" s="54">
        <v>0</v>
      </c>
      <c r="F540" s="216"/>
    </row>
    <row r="541" spans="1:6" ht="16.5" thickBot="1">
      <c r="A541" s="458" t="s">
        <v>318</v>
      </c>
      <c r="B541" s="11">
        <v>2213181995.3199997</v>
      </c>
      <c r="C541" s="12">
        <v>1</v>
      </c>
      <c r="D541" s="34">
        <v>15553</v>
      </c>
      <c r="E541" s="29">
        <v>1</v>
      </c>
      <c r="F541" s="216"/>
    </row>
    <row r="542" spans="1:6" ht="16.5" thickTop="1">
      <c r="B542" s="10"/>
      <c r="C542" s="36"/>
      <c r="D542" s="9"/>
      <c r="E542" s="36"/>
      <c r="F542" s="216"/>
    </row>
    <row r="543" spans="1:6" ht="16.5" thickBot="1">
      <c r="A543" s="454" t="s">
        <v>251</v>
      </c>
      <c r="B543" s="473"/>
      <c r="C543" s="472"/>
      <c r="D543" s="473"/>
      <c r="E543" s="455"/>
      <c r="F543" s="216"/>
    </row>
    <row r="544" spans="1:6" ht="30.6" customHeight="1" thickTop="1">
      <c r="A544" s="219" t="s">
        <v>251</v>
      </c>
      <c r="B544" s="438" t="s">
        <v>539</v>
      </c>
      <c r="C544" s="456" t="s">
        <v>311</v>
      </c>
      <c r="D544" s="474" t="s">
        <v>64</v>
      </c>
      <c r="E544" s="219" t="s">
        <v>200</v>
      </c>
      <c r="F544" s="477"/>
    </row>
    <row r="545" spans="1:6">
      <c r="A545" s="70" t="s">
        <v>252</v>
      </c>
      <c r="B545" s="26">
        <v>2212594846.4099998</v>
      </c>
      <c r="C545" s="53">
        <v>0.99973470373821882</v>
      </c>
      <c r="D545" s="26">
        <v>14231</v>
      </c>
      <c r="E545" s="54">
        <v>0.99964877774655803</v>
      </c>
      <c r="F545" s="216" t="s">
        <v>751</v>
      </c>
    </row>
    <row r="546" spans="1:6">
      <c r="A546" s="70" t="s">
        <v>253</v>
      </c>
      <c r="B546" s="26">
        <v>587148.91</v>
      </c>
      <c r="C546" s="53">
        <v>2.6529626178126636E-4</v>
      </c>
      <c r="D546" s="26">
        <v>5</v>
      </c>
      <c r="E546" s="54">
        <v>3.5122225344197806E-4</v>
      </c>
      <c r="F546" s="216"/>
    </row>
    <row r="547" spans="1:6">
      <c r="A547" s="70" t="s">
        <v>254</v>
      </c>
      <c r="B547" s="26">
        <v>0</v>
      </c>
      <c r="C547" s="53">
        <v>0</v>
      </c>
      <c r="D547" s="26">
        <v>0</v>
      </c>
      <c r="E547" s="54">
        <v>0</v>
      </c>
      <c r="F547" s="216"/>
    </row>
    <row r="548" spans="1:6" ht="16.5" thickBot="1">
      <c r="A548" s="458" t="s">
        <v>318</v>
      </c>
      <c r="B548" s="11">
        <v>2213181995.3199997</v>
      </c>
      <c r="C548" s="12">
        <v>1</v>
      </c>
      <c r="D548" s="34">
        <v>14236</v>
      </c>
      <c r="E548" s="29">
        <v>1</v>
      </c>
      <c r="F548" s="216"/>
    </row>
    <row r="549" spans="1:6" ht="16.5" thickTop="1">
      <c r="A549" s="481" t="s">
        <v>752</v>
      </c>
      <c r="B549" s="39"/>
      <c r="C549" s="58"/>
      <c r="D549" s="59"/>
      <c r="E549" s="58"/>
      <c r="F549" s="216"/>
    </row>
    <row r="550" spans="1:6" s="86" customFormat="1" ht="12.75">
      <c r="A550" s="85"/>
      <c r="B550" s="85"/>
      <c r="C550" s="85"/>
      <c r="D550" s="85"/>
      <c r="E550" s="85"/>
    </row>
    <row r="551" spans="1:6" ht="16.5" thickBot="1">
      <c r="A551" s="454" t="s">
        <v>363</v>
      </c>
      <c r="B551" s="473"/>
      <c r="C551" s="472"/>
      <c r="D551" s="473"/>
      <c r="E551" s="455"/>
      <c r="F551" s="216"/>
    </row>
    <row r="552" spans="1:6" ht="30.75" customHeight="1" thickTop="1">
      <c r="A552" s="219" t="s">
        <v>363</v>
      </c>
      <c r="B552" s="438" t="s">
        <v>539</v>
      </c>
      <c r="C552" s="456" t="s">
        <v>311</v>
      </c>
      <c r="D552" s="474" t="s">
        <v>64</v>
      </c>
      <c r="E552" s="219" t="s">
        <v>200</v>
      </c>
      <c r="F552" s="216"/>
    </row>
    <row r="553" spans="1:6">
      <c r="A553" s="70" t="s">
        <v>258</v>
      </c>
      <c r="B553" s="26">
        <v>942443316.08000004</v>
      </c>
      <c r="C553" s="53">
        <v>0.42583181955794547</v>
      </c>
      <c r="D553" s="26">
        <v>5077</v>
      </c>
      <c r="E553" s="54">
        <v>0.35663107614498457</v>
      </c>
      <c r="F553" s="216"/>
    </row>
    <row r="554" spans="1:6">
      <c r="A554" s="70" t="s">
        <v>259</v>
      </c>
      <c r="B554" s="26">
        <v>661744270.13999999</v>
      </c>
      <c r="C554" s="53">
        <v>0.29900128933785203</v>
      </c>
      <c r="D554" s="26">
        <v>4748</v>
      </c>
      <c r="E554" s="54">
        <v>0.33352065186850238</v>
      </c>
      <c r="F554" s="216"/>
    </row>
    <row r="555" spans="1:6">
      <c r="A555" s="70" t="s">
        <v>261</v>
      </c>
      <c r="B555" s="26">
        <v>445700477.02999997</v>
      </c>
      <c r="C555" s="53">
        <v>0.20138446723878978</v>
      </c>
      <c r="D555" s="26">
        <v>3257</v>
      </c>
      <c r="E555" s="54">
        <v>0.22878617589210454</v>
      </c>
      <c r="F555" s="216"/>
    </row>
    <row r="556" spans="1:6">
      <c r="A556" s="70" t="s">
        <v>260</v>
      </c>
      <c r="B556" s="26">
        <v>150005332.94</v>
      </c>
      <c r="C556" s="53">
        <v>6.777812816894481E-2</v>
      </c>
      <c r="D556" s="26">
        <v>1079</v>
      </c>
      <c r="E556" s="54">
        <v>7.5793762292778871E-2</v>
      </c>
      <c r="F556" s="216"/>
    </row>
    <row r="557" spans="1:6">
      <c r="A557" s="70" t="s">
        <v>117</v>
      </c>
      <c r="B557" s="26">
        <v>13288599.130000001</v>
      </c>
      <c r="C557" s="53">
        <v>6.0042956964678476E-3</v>
      </c>
      <c r="D557" s="26">
        <v>75</v>
      </c>
      <c r="E557" s="54">
        <v>5.2683338016296715E-3</v>
      </c>
      <c r="F557" s="216"/>
    </row>
    <row r="558" spans="1:6" ht="16.5" thickBot="1">
      <c r="A558" s="458" t="s">
        <v>318</v>
      </c>
      <c r="B558" s="11">
        <v>2213181995.3200002</v>
      </c>
      <c r="C558" s="12">
        <v>1</v>
      </c>
      <c r="D558" s="34">
        <v>14236</v>
      </c>
      <c r="E558" s="29">
        <v>1.0000000000000002</v>
      </c>
      <c r="F558" s="216"/>
    </row>
    <row r="559" spans="1:6" ht="16.5" thickTop="1">
      <c r="A559" s="93"/>
      <c r="B559" s="39"/>
      <c r="C559" s="58"/>
      <c r="D559" s="59"/>
      <c r="E559" s="58"/>
      <c r="F559" s="216"/>
    </row>
    <row r="560" spans="1:6" ht="15.75">
      <c r="A560" s="93"/>
      <c r="B560" s="39"/>
      <c r="C560" s="58"/>
      <c r="D560" s="59"/>
      <c r="E560" s="58"/>
      <c r="F560" s="216"/>
    </row>
    <row r="561" spans="1:7" ht="16.5" thickBot="1">
      <c r="A561" s="454" t="s">
        <v>262</v>
      </c>
      <c r="B561" s="473"/>
      <c r="C561" s="472"/>
      <c r="D561" s="473"/>
      <c r="E561" s="455"/>
      <c r="F561" s="216"/>
    </row>
    <row r="562" spans="1:7" ht="30.75" customHeight="1" thickTop="1">
      <c r="A562" s="219" t="s">
        <v>263</v>
      </c>
      <c r="B562" s="438" t="s">
        <v>539</v>
      </c>
      <c r="C562" s="456" t="s">
        <v>311</v>
      </c>
      <c r="D562" s="474" t="s">
        <v>209</v>
      </c>
      <c r="E562" s="219" t="s">
        <v>200</v>
      </c>
      <c r="F562" s="216"/>
    </row>
    <row r="563" spans="1:7">
      <c r="A563" s="70" t="s">
        <v>282</v>
      </c>
      <c r="B563" s="26">
        <v>561667964.84000003</v>
      </c>
      <c r="C563" s="53">
        <v>0.25378299933204979</v>
      </c>
      <c r="D563" s="26">
        <v>3088</v>
      </c>
      <c r="E563" s="54">
        <v>0.19854690413425063</v>
      </c>
      <c r="F563" s="216"/>
    </row>
    <row r="564" spans="1:7">
      <c r="A564" s="70" t="s">
        <v>283</v>
      </c>
      <c r="B564" s="26">
        <v>993484080.38999999</v>
      </c>
      <c r="C564" s="53">
        <v>0.44889398273202291</v>
      </c>
      <c r="D564" s="26">
        <v>7351</v>
      </c>
      <c r="E564" s="54">
        <v>0.47264193403201954</v>
      </c>
    </row>
    <row r="565" spans="1:7">
      <c r="A565" s="70" t="s">
        <v>284</v>
      </c>
      <c r="B565" s="26">
        <v>535305148.37</v>
      </c>
      <c r="C565" s="53">
        <v>0.24187127380484644</v>
      </c>
      <c r="D565" s="26">
        <v>3996</v>
      </c>
      <c r="E565" s="54">
        <v>0.25692792387320773</v>
      </c>
    </row>
    <row r="566" spans="1:7">
      <c r="A566" s="70" t="s">
        <v>285</v>
      </c>
      <c r="B566" s="26">
        <v>83666534.599999994</v>
      </c>
      <c r="C566" s="53">
        <v>3.7803730003642476E-2</v>
      </c>
      <c r="D566" s="26">
        <v>648</v>
      </c>
      <c r="E566" s="54">
        <v>4.1663987655114768E-2</v>
      </c>
    </row>
    <row r="567" spans="1:7">
      <c r="A567" s="70" t="s">
        <v>286</v>
      </c>
      <c r="B567" s="26">
        <v>7158283.7000000002</v>
      </c>
      <c r="C567" s="53">
        <v>3.2343854753639446E-3</v>
      </c>
      <c r="D567" s="26">
        <v>77</v>
      </c>
      <c r="E567" s="54">
        <v>4.9508133479071563E-3</v>
      </c>
    </row>
    <row r="568" spans="1:7">
      <c r="A568" s="70" t="s">
        <v>287</v>
      </c>
      <c r="B568" s="26">
        <v>222954.03</v>
      </c>
      <c r="C568" s="53">
        <v>1.0073913056922528E-4</v>
      </c>
      <c r="D568" s="26">
        <v>5</v>
      </c>
      <c r="E568" s="54">
        <v>3.2148138622773744E-4</v>
      </c>
    </row>
    <row r="569" spans="1:7">
      <c r="A569" s="70" t="s">
        <v>288</v>
      </c>
      <c r="B569" s="26">
        <v>31677029.390000001</v>
      </c>
      <c r="C569" s="53">
        <v>1.4312889521505383E-2</v>
      </c>
      <c r="D569" s="26">
        <v>388</v>
      </c>
      <c r="E569" s="54">
        <v>2.4946955571272425E-2</v>
      </c>
    </row>
    <row r="570" spans="1:7">
      <c r="A570" s="70" t="s">
        <v>289</v>
      </c>
      <c r="B570" s="26">
        <v>0</v>
      </c>
      <c r="C570" s="53">
        <v>0</v>
      </c>
      <c r="D570" s="26">
        <v>0</v>
      </c>
      <c r="E570" s="54">
        <v>0</v>
      </c>
    </row>
    <row r="571" spans="1:7">
      <c r="A571" s="70" t="s">
        <v>290</v>
      </c>
      <c r="B571" s="26">
        <v>0</v>
      </c>
      <c r="C571" s="53">
        <v>0</v>
      </c>
      <c r="D571" s="26">
        <v>0</v>
      </c>
      <c r="E571" s="54">
        <v>0</v>
      </c>
    </row>
    <row r="572" spans="1:7">
      <c r="A572" s="70" t="s">
        <v>291</v>
      </c>
      <c r="B572" s="26">
        <v>0</v>
      </c>
      <c r="C572" s="53">
        <v>0</v>
      </c>
      <c r="D572" s="26">
        <v>0</v>
      </c>
      <c r="E572" s="54">
        <v>0</v>
      </c>
    </row>
    <row r="573" spans="1:7">
      <c r="A573" s="70" t="s">
        <v>292</v>
      </c>
      <c r="B573" s="26">
        <v>0</v>
      </c>
      <c r="C573" s="53">
        <v>0</v>
      </c>
      <c r="D573" s="26">
        <v>0</v>
      </c>
      <c r="E573" s="54">
        <v>0</v>
      </c>
    </row>
    <row r="574" spans="1:7" ht="16.5" thickBot="1">
      <c r="A574" s="458" t="s">
        <v>318</v>
      </c>
      <c r="B574" s="11">
        <v>2213181995.3199997</v>
      </c>
      <c r="C574" s="12">
        <v>1</v>
      </c>
      <c r="D574" s="34">
        <v>15553</v>
      </c>
      <c r="E574" s="29">
        <v>1</v>
      </c>
    </row>
    <row r="575" spans="1:7" s="86" customFormat="1" ht="15.75" thickTop="1">
      <c r="A575" s="85"/>
      <c r="B575" s="85"/>
      <c r="C575" s="85"/>
      <c r="D575" s="85"/>
      <c r="E575" s="85"/>
      <c r="G575" s="216"/>
    </row>
    <row r="576" spans="1:7" ht="16.5" thickBot="1">
      <c r="A576" s="454" t="s">
        <v>264</v>
      </c>
      <c r="B576" s="473"/>
      <c r="C576" s="472"/>
      <c r="D576" s="473"/>
      <c r="E576" s="455"/>
    </row>
    <row r="577" spans="1:16" ht="30.75" customHeight="1" thickTop="1">
      <c r="A577" s="219" t="s">
        <v>265</v>
      </c>
      <c r="B577" s="438" t="s">
        <v>539</v>
      </c>
      <c r="C577" s="456" t="s">
        <v>311</v>
      </c>
      <c r="D577" s="474" t="s">
        <v>209</v>
      </c>
      <c r="E577" s="219" t="s">
        <v>200</v>
      </c>
      <c r="F577" s="216"/>
    </row>
    <row r="578" spans="1:16">
      <c r="A578" s="70" t="s">
        <v>266</v>
      </c>
      <c r="B578" s="26">
        <v>523679602.81</v>
      </c>
      <c r="C578" s="53">
        <v>0.24190316729986502</v>
      </c>
      <c r="D578" s="26">
        <v>3495</v>
      </c>
      <c r="E578" s="54">
        <v>0.23312433297758806</v>
      </c>
      <c r="F578" s="216"/>
    </row>
    <row r="579" spans="1:16">
      <c r="A579" s="70" t="s">
        <v>269</v>
      </c>
      <c r="B579" s="26">
        <v>547627879.78999996</v>
      </c>
      <c r="C579" s="53">
        <v>0.25296558795125385</v>
      </c>
      <c r="D579" s="26">
        <v>3628</v>
      </c>
      <c r="E579" s="54">
        <v>0.2419957310565635</v>
      </c>
      <c r="F579" s="216"/>
    </row>
    <row r="580" spans="1:16">
      <c r="A580" s="70" t="s">
        <v>270</v>
      </c>
      <c r="B580" s="26">
        <v>188956943.18000001</v>
      </c>
      <c r="C580" s="53">
        <v>8.7284826052556316E-2</v>
      </c>
      <c r="D580" s="26">
        <v>1316</v>
      </c>
      <c r="E580" s="54">
        <v>8.7780149413020273E-2</v>
      </c>
      <c r="F580" s="216"/>
    </row>
    <row r="581" spans="1:16">
      <c r="A581" s="70" t="s">
        <v>271</v>
      </c>
      <c r="B581" s="26">
        <v>425821949.83999997</v>
      </c>
      <c r="C581" s="53">
        <v>0.19669980999713141</v>
      </c>
      <c r="D581" s="26">
        <v>3071</v>
      </c>
      <c r="E581" s="54">
        <v>0.20484258271077907</v>
      </c>
      <c r="F581" s="216"/>
    </row>
    <row r="582" spans="1:16">
      <c r="A582" s="70" t="s">
        <v>272</v>
      </c>
      <c r="B582" s="26">
        <v>300906649.74000001</v>
      </c>
      <c r="C582" s="53">
        <v>0.13899772158990634</v>
      </c>
      <c r="D582" s="26">
        <v>2302</v>
      </c>
      <c r="E582" s="54">
        <v>0.15354855923159019</v>
      </c>
      <c r="F582" s="216"/>
    </row>
    <row r="583" spans="1:16">
      <c r="A583" s="70" t="s">
        <v>273</v>
      </c>
      <c r="B583" s="26">
        <v>25560072.460000001</v>
      </c>
      <c r="C583" s="53">
        <v>1.1806956870786076E-2</v>
      </c>
      <c r="D583" s="26">
        <v>225</v>
      </c>
      <c r="E583" s="54">
        <v>1.5008004268943437E-2</v>
      </c>
      <c r="F583" s="216"/>
    </row>
    <row r="584" spans="1:16">
      <c r="A584" s="70" t="s">
        <v>274</v>
      </c>
      <c r="B584" s="26">
        <v>55440666.799999997</v>
      </c>
      <c r="C584" s="53">
        <v>2.5609691162636925E-2</v>
      </c>
      <c r="D584" s="26">
        <v>335</v>
      </c>
      <c r="E584" s="54">
        <v>2.2345250800426895E-2</v>
      </c>
      <c r="F584" s="216"/>
    </row>
    <row r="585" spans="1:16">
      <c r="A585" s="70" t="s">
        <v>275</v>
      </c>
      <c r="B585" s="26">
        <v>68803414.120000005</v>
      </c>
      <c r="C585" s="53">
        <v>3.1782341163115534E-2</v>
      </c>
      <c r="D585" s="26">
        <v>411</v>
      </c>
      <c r="E585" s="54">
        <v>2.7414621131270012E-2</v>
      </c>
      <c r="F585" s="216"/>
    </row>
    <row r="586" spans="1:16">
      <c r="A586" s="70" t="s">
        <v>276</v>
      </c>
      <c r="B586" s="26">
        <v>17941832.75</v>
      </c>
      <c r="C586" s="53">
        <v>8.2878656073304083E-3</v>
      </c>
      <c r="D586" s="26">
        <v>128</v>
      </c>
      <c r="E586" s="54">
        <v>8.5378868729989333E-3</v>
      </c>
      <c r="F586" s="216"/>
    </row>
    <row r="587" spans="1:16">
      <c r="A587" s="70" t="s">
        <v>277</v>
      </c>
      <c r="B587" s="26">
        <v>9489637.9499999993</v>
      </c>
      <c r="C587" s="53">
        <v>4.3835457106143425E-3</v>
      </c>
      <c r="D587" s="26">
        <v>77</v>
      </c>
      <c r="E587" s="54">
        <v>5.1360725720384203E-3</v>
      </c>
      <c r="F587" s="216"/>
    </row>
    <row r="588" spans="1:16">
      <c r="A588" s="70" t="s">
        <v>267</v>
      </c>
      <c r="B588" s="26">
        <v>602876.56000000006</v>
      </c>
      <c r="C588" s="53">
        <v>2.7848659480395993E-4</v>
      </c>
      <c r="D588" s="26">
        <v>4</v>
      </c>
      <c r="E588" s="54">
        <v>2.6680896478121667E-4</v>
      </c>
      <c r="F588" s="216"/>
    </row>
    <row r="589" spans="1:16" ht="16.5" thickBot="1">
      <c r="A589" s="458" t="s">
        <v>318</v>
      </c>
      <c r="B589" s="11">
        <v>2164831525.9999995</v>
      </c>
      <c r="C589" s="12">
        <v>1</v>
      </c>
      <c r="D589" s="34">
        <v>14992</v>
      </c>
      <c r="E589" s="29">
        <v>1</v>
      </c>
      <c r="F589" s="216"/>
    </row>
    <row r="590" spans="1:16" s="86" customFormat="1" ht="15.75" thickTop="1">
      <c r="A590" s="85"/>
      <c r="B590" s="85"/>
      <c r="C590" s="85"/>
      <c r="D590" s="85"/>
      <c r="E590" s="85"/>
      <c r="G590" s="216"/>
      <c r="H590" s="216"/>
    </row>
    <row r="591" spans="1:16" ht="16.5" thickBot="1">
      <c r="A591" s="483" t="s">
        <v>323</v>
      </c>
      <c r="B591" s="484"/>
      <c r="C591" s="485"/>
      <c r="D591" s="486"/>
      <c r="E591" s="487"/>
      <c r="F591" s="216"/>
    </row>
    <row r="592" spans="1:16" ht="30.6" customHeight="1" thickTop="1">
      <c r="A592" s="488"/>
      <c r="B592" s="438" t="s">
        <v>539</v>
      </c>
      <c r="C592" s="489" t="s">
        <v>311</v>
      </c>
      <c r="D592" s="490" t="s">
        <v>64</v>
      </c>
      <c r="E592" s="219" t="s">
        <v>200</v>
      </c>
      <c r="F592" s="216"/>
      <c r="G592" s="86"/>
      <c r="H592" s="86"/>
      <c r="I592" s="86"/>
      <c r="J592" s="86"/>
      <c r="K592" s="86"/>
      <c r="L592" s="86"/>
      <c r="M592" s="86"/>
      <c r="N592" s="86"/>
      <c r="O592" s="86"/>
      <c r="P592" s="86"/>
    </row>
    <row r="593" spans="1:16">
      <c r="A593" s="491" t="s">
        <v>324</v>
      </c>
      <c r="B593" s="26">
        <v>2213181995.3200002</v>
      </c>
      <c r="C593" s="492">
        <v>1</v>
      </c>
      <c r="D593" s="26">
        <v>14236</v>
      </c>
      <c r="E593" s="487">
        <v>1</v>
      </c>
      <c r="F593" s="216"/>
      <c r="G593" s="86"/>
      <c r="H593" s="86"/>
      <c r="I593" s="86"/>
      <c r="J593" s="86"/>
      <c r="K593" s="86"/>
      <c r="L593" s="86"/>
      <c r="M593" s="86"/>
      <c r="N593" s="86"/>
      <c r="O593" s="86"/>
      <c r="P593" s="86"/>
    </row>
    <row r="594" spans="1:16" ht="16.5" thickBot="1">
      <c r="A594" s="377" t="s">
        <v>318</v>
      </c>
      <c r="B594" s="459">
        <v>2213181995.3200002</v>
      </c>
      <c r="C594" s="469">
        <v>1</v>
      </c>
      <c r="D594" s="459">
        <v>14236</v>
      </c>
      <c r="E594" s="470">
        <v>1</v>
      </c>
      <c r="F594" s="216"/>
      <c r="G594" s="86"/>
      <c r="H594" s="86"/>
      <c r="I594" s="86"/>
      <c r="J594" s="86"/>
      <c r="K594" s="86"/>
      <c r="L594" s="86"/>
      <c r="M594" s="86"/>
      <c r="N594" s="86"/>
      <c r="O594" s="86"/>
      <c r="P594" s="86"/>
    </row>
    <row r="595" spans="1:16" ht="15.75" thickTop="1">
      <c r="D595" s="70"/>
      <c r="E595" s="70"/>
      <c r="F595" s="216"/>
      <c r="G595" s="86"/>
      <c r="H595" s="86"/>
      <c r="I595" s="86"/>
      <c r="J595" s="86"/>
      <c r="K595" s="86"/>
      <c r="L595" s="86"/>
      <c r="M595" s="86"/>
      <c r="N595" s="86"/>
      <c r="O595" s="86"/>
      <c r="P595" s="86"/>
    </row>
    <row r="596" spans="1:16" ht="16.5" thickBot="1">
      <c r="A596" s="483" t="s">
        <v>186</v>
      </c>
      <c r="B596" s="484"/>
      <c r="C596" s="485"/>
      <c r="D596" s="486"/>
      <c r="E596" s="487"/>
      <c r="F596" s="216"/>
      <c r="G596" s="86"/>
      <c r="H596" s="86"/>
      <c r="I596" s="86"/>
      <c r="J596" s="86"/>
      <c r="K596" s="86"/>
      <c r="L596" s="86"/>
      <c r="M596" s="86"/>
      <c r="N596" s="86"/>
      <c r="O596" s="86"/>
      <c r="P596" s="86"/>
    </row>
    <row r="597" spans="1:16" ht="30.6" customHeight="1" thickTop="1">
      <c r="A597" s="488"/>
      <c r="B597" s="438" t="s">
        <v>539</v>
      </c>
      <c r="C597" s="489" t="s">
        <v>311</v>
      </c>
      <c r="D597" s="490" t="s">
        <v>64</v>
      </c>
      <c r="E597" s="219" t="s">
        <v>200</v>
      </c>
      <c r="F597" s="477"/>
      <c r="G597" s="86"/>
      <c r="H597" s="86"/>
      <c r="I597" s="86"/>
      <c r="J597" s="86"/>
      <c r="K597" s="86"/>
      <c r="L597" s="86"/>
      <c r="M597" s="86"/>
      <c r="N597" s="86"/>
      <c r="O597" s="86"/>
      <c r="P597" s="86"/>
    </row>
    <row r="598" spans="1:16">
      <c r="A598" s="491" t="s">
        <v>218</v>
      </c>
      <c r="B598" s="493">
        <v>2213181995.3200002</v>
      </c>
      <c r="C598" s="492">
        <v>1</v>
      </c>
      <c r="D598" s="493">
        <v>14236</v>
      </c>
      <c r="E598" s="487">
        <v>1</v>
      </c>
      <c r="F598" s="216"/>
    </row>
    <row r="599" spans="1:16" ht="16.5" thickBot="1">
      <c r="A599" s="377" t="s">
        <v>318</v>
      </c>
      <c r="B599" s="459">
        <v>2213181995.3200002</v>
      </c>
      <c r="C599" s="469">
        <v>1</v>
      </c>
      <c r="D599" s="459">
        <v>14236</v>
      </c>
      <c r="E599" s="470">
        <v>1</v>
      </c>
    </row>
    <row r="600" spans="1:16" s="86" customFormat="1" ht="13.5" thickTop="1"/>
    <row r="601" spans="1:16">
      <c r="F601" s="216"/>
    </row>
    <row r="603" spans="1:16" s="213" customFormat="1" ht="45">
      <c r="A603" s="563" t="s">
        <v>434</v>
      </c>
      <c r="B603" s="563"/>
      <c r="C603" s="563"/>
      <c r="D603" s="563"/>
      <c r="E603" s="563"/>
      <c r="F603" s="563"/>
      <c r="G603" s="563"/>
      <c r="H603" s="563"/>
      <c r="I603" s="563"/>
      <c r="J603" s="563"/>
    </row>
    <row r="604" spans="1:16" s="214" customFormat="1" ht="30">
      <c r="A604" s="246"/>
      <c r="B604" s="246"/>
      <c r="C604" s="246"/>
      <c r="D604" s="246"/>
      <c r="E604" s="247" t="s">
        <v>229</v>
      </c>
      <c r="F604" s="246"/>
      <c r="G604" s="246"/>
      <c r="H604" s="248" t="s">
        <v>4</v>
      </c>
      <c r="I604" s="556">
        <v>44592</v>
      </c>
      <c r="J604" s="556"/>
    </row>
    <row r="605" spans="1:16" s="86" customFormat="1" ht="12.75">
      <c r="A605" s="85"/>
      <c r="E605" s="87"/>
      <c r="J605" s="87"/>
    </row>
    <row r="606" spans="1:16" s="86" customFormat="1">
      <c r="A606" s="154" t="s">
        <v>365</v>
      </c>
      <c r="B606" s="89"/>
      <c r="C606" s="89"/>
      <c r="D606" s="73">
        <v>44617</v>
      </c>
      <c r="E606" s="87"/>
      <c r="J606" s="87"/>
    </row>
    <row r="607" spans="1:16" s="86" customFormat="1">
      <c r="A607" s="154" t="s">
        <v>366</v>
      </c>
      <c r="B607" s="73">
        <v>44562</v>
      </c>
      <c r="C607" s="90" t="s">
        <v>157</v>
      </c>
      <c r="D607" s="73">
        <v>44592</v>
      </c>
      <c r="E607" s="87"/>
      <c r="J607" s="87"/>
    </row>
    <row r="608" spans="1:16" s="86" customFormat="1">
      <c r="A608" s="88" t="s">
        <v>235</v>
      </c>
      <c r="B608" s="73">
        <v>44586</v>
      </c>
      <c r="C608" s="90" t="s">
        <v>157</v>
      </c>
      <c r="D608" s="73">
        <v>44617</v>
      </c>
      <c r="E608" s="87"/>
      <c r="J608" s="87"/>
    </row>
    <row r="609" spans="1:11" s="86" customFormat="1" ht="13.5" thickBot="1">
      <c r="E609" s="87"/>
      <c r="J609" s="87"/>
    </row>
    <row r="610" spans="1:11" s="494" customFormat="1" ht="16.5" thickTop="1">
      <c r="A610" s="47" t="s">
        <v>364</v>
      </c>
      <c r="B610" s="47"/>
      <c r="C610" s="43"/>
      <c r="D610" s="44" t="s">
        <v>360</v>
      </c>
      <c r="E610" s="70"/>
      <c r="J610" s="87"/>
    </row>
    <row r="611" spans="1:11" s="494" customFormat="1">
      <c r="A611" s="91" t="s">
        <v>484</v>
      </c>
      <c r="B611" s="48"/>
      <c r="C611" s="45"/>
      <c r="D611" s="92">
        <v>3442704.4</v>
      </c>
      <c r="E611" s="70"/>
      <c r="J611" s="87"/>
    </row>
    <row r="612" spans="1:11" s="494" customFormat="1" ht="15.75">
      <c r="A612" s="91" t="s">
        <v>485</v>
      </c>
      <c r="B612" s="48"/>
      <c r="C612" s="45"/>
      <c r="D612" s="92">
        <v>11100.050000000001</v>
      </c>
      <c r="E612" s="70"/>
      <c r="J612" s="87"/>
      <c r="K612" s="495"/>
    </row>
    <row r="613" spans="1:11" s="494" customFormat="1" ht="15.75">
      <c r="A613" s="91" t="s">
        <v>486</v>
      </c>
      <c r="B613" s="48"/>
      <c r="C613" s="45"/>
      <c r="D613" s="92">
        <v>0</v>
      </c>
      <c r="E613" s="70"/>
      <c r="J613" s="87"/>
      <c r="K613" s="495"/>
    </row>
    <row r="614" spans="1:11" s="494" customFormat="1" ht="15.75">
      <c r="A614" s="91" t="s">
        <v>487</v>
      </c>
      <c r="B614" s="48"/>
      <c r="C614" s="45"/>
      <c r="D614" s="92">
        <v>0</v>
      </c>
      <c r="E614" s="93"/>
      <c r="J614" s="87"/>
      <c r="K614" s="454"/>
    </row>
    <row r="615" spans="1:11" s="494" customFormat="1" ht="15.75">
      <c r="A615" s="91" t="s">
        <v>488</v>
      </c>
      <c r="B615" s="48"/>
      <c r="C615" s="45"/>
      <c r="D615" s="92">
        <v>0</v>
      </c>
      <c r="E615" s="70"/>
      <c r="J615" s="87"/>
      <c r="K615" s="495"/>
    </row>
    <row r="616" spans="1:11" s="494" customFormat="1" ht="15.75">
      <c r="A616" s="91" t="s">
        <v>489</v>
      </c>
      <c r="B616" s="48"/>
      <c r="C616" s="45"/>
      <c r="D616" s="92">
        <v>0</v>
      </c>
      <c r="E616" s="70"/>
      <c r="J616" s="87"/>
      <c r="K616" s="495"/>
    </row>
    <row r="617" spans="1:11" s="494" customFormat="1" ht="15.75">
      <c r="A617" s="91" t="s">
        <v>490</v>
      </c>
      <c r="B617" s="48"/>
      <c r="C617" s="45"/>
      <c r="D617" s="92">
        <v>0</v>
      </c>
      <c r="E617" s="70"/>
      <c r="J617" s="87"/>
      <c r="K617" s="495"/>
    </row>
    <row r="618" spans="1:11" s="494" customFormat="1" ht="29.25" customHeight="1">
      <c r="A618" s="564" t="s">
        <v>702</v>
      </c>
      <c r="B618" s="564"/>
      <c r="C618" s="565"/>
      <c r="D618" s="92">
        <v>0</v>
      </c>
      <c r="E618" s="70"/>
      <c r="J618" s="87"/>
      <c r="K618" s="495"/>
    </row>
    <row r="619" spans="1:11" s="494" customFormat="1" ht="29.1" customHeight="1">
      <c r="A619" s="564" t="s">
        <v>733</v>
      </c>
      <c r="B619" s="564"/>
      <c r="C619" s="565"/>
      <c r="D619" s="92">
        <v>0</v>
      </c>
      <c r="E619" s="70"/>
      <c r="J619" s="87"/>
      <c r="K619" s="495"/>
    </row>
    <row r="620" spans="1:11" s="494" customFormat="1" ht="15.75">
      <c r="A620" s="91" t="s">
        <v>621</v>
      </c>
      <c r="B620" s="48"/>
      <c r="C620" s="45"/>
      <c r="D620" s="92">
        <v>0</v>
      </c>
      <c r="E620" s="70"/>
      <c r="J620" s="87"/>
      <c r="K620" s="495"/>
    </row>
    <row r="621" spans="1:11" s="494" customFormat="1" ht="15.6" customHeight="1">
      <c r="A621" s="91" t="s">
        <v>622</v>
      </c>
      <c r="B621" s="48"/>
      <c r="C621" s="45"/>
      <c r="D621" s="92">
        <v>0</v>
      </c>
      <c r="E621" s="70"/>
      <c r="J621" s="87"/>
      <c r="K621" s="495"/>
    </row>
    <row r="622" spans="1:11" s="494" customFormat="1" ht="16.5" thickBot="1">
      <c r="A622" s="49" t="s">
        <v>369</v>
      </c>
      <c r="B622" s="49"/>
      <c r="C622" s="49"/>
      <c r="D622" s="156">
        <v>3453804.4499999997</v>
      </c>
      <c r="E622" s="70"/>
      <c r="J622" s="87"/>
      <c r="K622" s="495"/>
    </row>
    <row r="623" spans="1:11" s="494" customFormat="1" ht="17.25" thickTop="1" thickBot="1">
      <c r="A623" s="86"/>
      <c r="B623" s="86"/>
      <c r="C623" s="86"/>
      <c r="D623" s="86"/>
      <c r="E623" s="70"/>
      <c r="J623" s="87"/>
      <c r="K623" s="495"/>
    </row>
    <row r="624" spans="1:11" s="494" customFormat="1" ht="21.6" customHeight="1" thickTop="1">
      <c r="A624" s="47" t="s">
        <v>173</v>
      </c>
      <c r="B624" s="47"/>
      <c r="C624" s="43"/>
      <c r="D624" s="44" t="s">
        <v>360</v>
      </c>
      <c r="E624" s="70"/>
      <c r="J624" s="87"/>
      <c r="K624" s="495"/>
    </row>
    <row r="625" spans="1:11" s="494" customFormat="1" ht="15.75">
      <c r="A625" s="91" t="s">
        <v>491</v>
      </c>
      <c r="B625" s="48"/>
      <c r="C625" s="45"/>
      <c r="D625" s="92">
        <v>0</v>
      </c>
      <c r="E625" s="70"/>
      <c r="J625" s="87"/>
      <c r="K625" s="495"/>
    </row>
    <row r="626" spans="1:11" s="494" customFormat="1" ht="15.75">
      <c r="A626" s="66" t="s">
        <v>542</v>
      </c>
      <c r="B626" s="66"/>
      <c r="C626" s="67"/>
      <c r="D626" s="92">
        <v>0</v>
      </c>
      <c r="E626" s="70"/>
      <c r="J626" s="87"/>
      <c r="K626" s="495"/>
    </row>
    <row r="627" spans="1:11" s="494" customFormat="1" ht="15.75">
      <c r="A627" s="66" t="s">
        <v>543</v>
      </c>
      <c r="B627" s="100"/>
      <c r="C627" s="101"/>
      <c r="D627" s="92">
        <v>0</v>
      </c>
      <c r="E627" s="102"/>
      <c r="J627" s="87"/>
      <c r="K627" s="495"/>
    </row>
    <row r="628" spans="1:11" s="494" customFormat="1" ht="15.75">
      <c r="A628" s="66" t="s">
        <v>544</v>
      </c>
      <c r="B628" s="100"/>
      <c r="C628" s="101"/>
      <c r="D628" s="92">
        <v>-379806.73</v>
      </c>
      <c r="E628" s="102"/>
      <c r="J628" s="87"/>
      <c r="K628" s="495"/>
    </row>
    <row r="629" spans="1:11" s="494" customFormat="1" ht="15.75">
      <c r="A629" s="66" t="s">
        <v>492</v>
      </c>
      <c r="B629" s="66"/>
      <c r="C629" s="67"/>
      <c r="D629" s="92">
        <v>-131487.01999999999</v>
      </c>
      <c r="E629" s="102"/>
      <c r="J629" s="87"/>
      <c r="K629" s="495"/>
    </row>
    <row r="630" spans="1:11" s="494" customFormat="1" ht="14.65" customHeight="1">
      <c r="A630" s="65" t="s">
        <v>493</v>
      </c>
      <c r="B630" s="66"/>
      <c r="C630" s="67"/>
      <c r="D630" s="92">
        <v>-600</v>
      </c>
      <c r="E630" s="102"/>
      <c r="J630" s="87"/>
      <c r="K630" s="495"/>
    </row>
    <row r="631" spans="1:11" s="494" customFormat="1" ht="15.75">
      <c r="A631" s="78" t="s">
        <v>494</v>
      </c>
      <c r="B631" s="66"/>
      <c r="C631" s="67"/>
      <c r="D631" s="92">
        <v>1116602.21</v>
      </c>
      <c r="E631" s="102"/>
      <c r="J631" s="87"/>
      <c r="K631" s="495"/>
    </row>
    <row r="632" spans="1:11" s="82" customFormat="1" ht="15.75">
      <c r="A632" s="566" t="s">
        <v>700</v>
      </c>
      <c r="B632" s="566"/>
      <c r="C632" s="567"/>
      <c r="D632" s="183"/>
      <c r="E632" s="184"/>
      <c r="J632" s="185"/>
      <c r="K632" s="81"/>
    </row>
    <row r="633" spans="1:11" s="494" customFormat="1" ht="15.75">
      <c r="A633" s="78" t="s">
        <v>495</v>
      </c>
      <c r="B633" s="66"/>
      <c r="C633" s="67"/>
      <c r="D633" s="92">
        <v>1825308.49</v>
      </c>
      <c r="E633" s="102"/>
      <c r="J633" s="87"/>
    </row>
    <row r="634" spans="1:11" s="82" customFormat="1">
      <c r="A634" s="566" t="s">
        <v>700</v>
      </c>
      <c r="B634" s="566"/>
      <c r="C634" s="567"/>
      <c r="D634" s="183"/>
      <c r="E634" s="184"/>
      <c r="J634" s="185"/>
    </row>
    <row r="635" spans="1:11" s="82" customFormat="1">
      <c r="A635" s="566" t="s">
        <v>701</v>
      </c>
      <c r="B635" s="566"/>
      <c r="C635" s="567"/>
      <c r="D635" s="183">
        <v>87.6</v>
      </c>
      <c r="E635" s="184"/>
      <c r="J635" s="185"/>
    </row>
    <row r="636" spans="1:11" s="494" customFormat="1" ht="16.5" thickBot="1">
      <c r="A636" s="49"/>
      <c r="B636" s="49"/>
      <c r="C636" s="50"/>
      <c r="D636" s="94"/>
      <c r="E636" s="102"/>
      <c r="J636" s="87"/>
    </row>
    <row r="637" spans="1:11" s="494" customFormat="1" ht="16.5" thickTop="1">
      <c r="A637" s="77"/>
      <c r="B637" s="77"/>
      <c r="C637" s="77"/>
      <c r="D637" s="103"/>
      <c r="E637" s="102"/>
      <c r="J637" s="87"/>
    </row>
    <row r="638" spans="1:11" s="494" customFormat="1" ht="15.75" thickBot="1">
      <c r="A638" s="86"/>
      <c r="B638" s="86"/>
      <c r="C638" s="86"/>
      <c r="D638" s="86"/>
      <c r="E638" s="102"/>
      <c r="J638" s="87"/>
    </row>
    <row r="639" spans="1:11" s="494" customFormat="1" ht="16.5" thickTop="1">
      <c r="A639" s="47" t="s">
        <v>499</v>
      </c>
      <c r="B639" s="47"/>
      <c r="C639" s="43"/>
      <c r="D639" s="44" t="s">
        <v>360</v>
      </c>
      <c r="E639" s="102"/>
      <c r="F639" s="47" t="s">
        <v>496</v>
      </c>
      <c r="G639" s="47"/>
      <c r="H639" s="43"/>
      <c r="I639" s="44" t="s">
        <v>360</v>
      </c>
      <c r="J639" s="87"/>
    </row>
    <row r="640" spans="1:11" s="494" customFormat="1">
      <c r="A640" s="65" t="s">
        <v>500</v>
      </c>
      <c r="B640" s="66"/>
      <c r="C640" s="67"/>
      <c r="D640" s="92">
        <v>101485.60999999999</v>
      </c>
      <c r="E640" s="102"/>
      <c r="F640" s="494" t="s">
        <v>709</v>
      </c>
      <c r="H640" s="496"/>
      <c r="I640" s="92">
        <v>223297.82</v>
      </c>
      <c r="J640" s="87"/>
    </row>
    <row r="641" spans="1:10" s="494" customFormat="1">
      <c r="A641" s="98" t="s">
        <v>501</v>
      </c>
      <c r="B641" s="98"/>
      <c r="C641" s="99"/>
      <c r="D641" s="92"/>
      <c r="E641" s="102"/>
      <c r="F641" s="561" t="s">
        <v>497</v>
      </c>
      <c r="G641" s="561"/>
      <c r="H641" s="562"/>
      <c r="I641" s="92">
        <v>0</v>
      </c>
      <c r="J641" s="87"/>
    </row>
    <row r="642" spans="1:10" s="494" customFormat="1" ht="15" customHeight="1">
      <c r="A642" s="98" t="s">
        <v>502</v>
      </c>
      <c r="B642" s="98"/>
      <c r="C642" s="99"/>
      <c r="D642" s="92">
        <v>0</v>
      </c>
      <c r="E642" s="102"/>
      <c r="F642" s="65" t="s">
        <v>708</v>
      </c>
      <c r="G642" s="66"/>
      <c r="H642" s="67"/>
      <c r="I642" s="92">
        <v>0</v>
      </c>
      <c r="J642" s="87"/>
    </row>
    <row r="643" spans="1:10" s="86" customFormat="1" ht="29.1" customHeight="1">
      <c r="A643" s="98" t="s">
        <v>503</v>
      </c>
      <c r="B643" s="201"/>
      <c r="C643" s="202"/>
      <c r="D643" s="92">
        <v>784499.21551770507</v>
      </c>
      <c r="E643" s="87"/>
      <c r="F643" s="189" t="s">
        <v>498</v>
      </c>
      <c r="G643" s="189"/>
      <c r="H643" s="190"/>
      <c r="I643" s="92">
        <v>893304.3899999999</v>
      </c>
      <c r="J643" s="87"/>
    </row>
    <row r="644" spans="1:10" s="86" customFormat="1" ht="16.5" thickBot="1">
      <c r="A644" s="201" t="s">
        <v>504</v>
      </c>
      <c r="B644" s="201"/>
      <c r="C644" s="202"/>
      <c r="D644" s="92">
        <v>0</v>
      </c>
      <c r="E644" s="87"/>
      <c r="F644" s="49"/>
      <c r="G644" s="49"/>
      <c r="H644" s="50"/>
      <c r="I644" s="94">
        <v>1116602.21</v>
      </c>
      <c r="J644" s="87"/>
    </row>
    <row r="645" spans="1:10" s="86" customFormat="1" ht="16.5" thickTop="1">
      <c r="A645" s="65" t="s">
        <v>505</v>
      </c>
      <c r="B645" s="66"/>
      <c r="C645" s="67"/>
      <c r="D645" s="92">
        <v>0</v>
      </c>
      <c r="E645" s="87"/>
      <c r="F645" s="95"/>
      <c r="G645" s="95"/>
      <c r="H645" s="95"/>
      <c r="I645" s="97"/>
      <c r="J645" s="87"/>
    </row>
    <row r="646" spans="1:10" s="86" customFormat="1">
      <c r="A646" s="65" t="s">
        <v>506</v>
      </c>
      <c r="B646" s="66"/>
      <c r="C646" s="67"/>
      <c r="D646" s="92">
        <v>0</v>
      </c>
      <c r="E646" s="87"/>
      <c r="F646" s="70"/>
      <c r="G646" s="87"/>
      <c r="H646" s="87"/>
      <c r="I646" s="87"/>
      <c r="J646" s="87"/>
    </row>
    <row r="647" spans="1:10" s="86" customFormat="1">
      <c r="A647" s="65" t="s">
        <v>507</v>
      </c>
      <c r="B647"/>
      <c r="C647" s="67"/>
      <c r="D647" s="92">
        <v>0</v>
      </c>
      <c r="E647" s="87"/>
      <c r="F647" s="70"/>
      <c r="G647" s="87"/>
      <c r="H647" s="87"/>
      <c r="I647" s="87"/>
      <c r="J647" s="87"/>
    </row>
    <row r="648" spans="1:10" s="86" customFormat="1" ht="28.35" customHeight="1">
      <c r="A648" s="678" t="s">
        <v>706</v>
      </c>
      <c r="B648" s="678"/>
      <c r="C648" s="679"/>
      <c r="D648" s="92">
        <v>0</v>
      </c>
      <c r="E648" s="87"/>
      <c r="F648" s="70"/>
      <c r="G648" s="87"/>
      <c r="H648" s="87"/>
      <c r="I648" s="87"/>
      <c r="J648" s="87"/>
    </row>
    <row r="649" spans="1:10" s="86" customFormat="1" ht="20.65" customHeight="1">
      <c r="A649" s="65" t="s">
        <v>508</v>
      </c>
      <c r="B649"/>
      <c r="C649" s="67"/>
      <c r="D649" s="92">
        <v>4860</v>
      </c>
      <c r="E649" s="87"/>
      <c r="F649" s="70"/>
      <c r="G649" s="87"/>
      <c r="H649" s="87"/>
      <c r="I649" s="87"/>
      <c r="J649" s="87"/>
    </row>
    <row r="650" spans="1:10" s="86" customFormat="1">
      <c r="A650" s="65" t="s">
        <v>509</v>
      </c>
      <c r="B650"/>
      <c r="C650" s="67"/>
      <c r="D650" s="92">
        <v>44181.990000000005</v>
      </c>
      <c r="E650" s="87"/>
      <c r="F650" s="70"/>
      <c r="G650" s="87"/>
      <c r="H650" s="87"/>
      <c r="I650" s="87"/>
      <c r="J650" s="87"/>
    </row>
    <row r="651" spans="1:10" s="86" customFormat="1" ht="15.75">
      <c r="A651" s="65" t="s">
        <v>510</v>
      </c>
      <c r="B651"/>
      <c r="C651" s="67"/>
      <c r="D651" s="92">
        <v>0</v>
      </c>
      <c r="E651" s="70"/>
      <c r="F651" s="93"/>
      <c r="G651" s="87"/>
      <c r="H651" s="87"/>
      <c r="I651" s="87"/>
      <c r="J651" s="87"/>
    </row>
    <row r="652" spans="1:10" s="86" customFormat="1" ht="15" customHeight="1">
      <c r="A652" s="66" t="s">
        <v>710</v>
      </c>
      <c r="B652" s="207"/>
      <c r="C652" s="208"/>
      <c r="D652" s="92">
        <v>0</v>
      </c>
      <c r="E652" s="70"/>
      <c r="F652" s="87"/>
      <c r="G652" s="87"/>
      <c r="H652" s="87"/>
      <c r="I652" s="87"/>
      <c r="J652" s="87"/>
    </row>
    <row r="653" spans="1:10" s="86" customFormat="1" ht="15" customHeight="1">
      <c r="A653" s="66" t="s">
        <v>511</v>
      </c>
      <c r="B653" s="66"/>
      <c r="C653" s="67"/>
      <c r="D653" s="92">
        <v>890369.27448229503</v>
      </c>
      <c r="E653" s="70"/>
      <c r="F653" s="95"/>
      <c r="G653" s="95"/>
      <c r="H653" s="95"/>
      <c r="I653" s="97"/>
      <c r="J653" s="87"/>
    </row>
    <row r="654" spans="1:10" s="86" customFormat="1" ht="16.5" thickBot="1">
      <c r="A654" s="49"/>
      <c r="B654" s="49"/>
      <c r="C654" s="50"/>
      <c r="D654" s="94">
        <v>1825396.09</v>
      </c>
      <c r="E654" s="70"/>
      <c r="F654" s="70"/>
      <c r="G654" s="70"/>
      <c r="H654" s="87"/>
      <c r="I654" s="87"/>
      <c r="J654" s="87"/>
    </row>
    <row r="655" spans="1:10" s="86" customFormat="1" ht="15.75" thickTop="1">
      <c r="E655" s="70"/>
      <c r="F655" s="70"/>
      <c r="G655" s="70"/>
      <c r="H655" s="87"/>
      <c r="I655" s="87"/>
      <c r="J655" s="87"/>
    </row>
    <row r="656" spans="1:10" s="86" customFormat="1">
      <c r="E656" s="70"/>
      <c r="F656" s="70"/>
      <c r="G656" s="70"/>
      <c r="H656" s="87"/>
      <c r="I656" s="87"/>
      <c r="J656" s="87"/>
    </row>
    <row r="657" spans="1:10" s="86" customFormat="1">
      <c r="E657" s="70"/>
      <c r="F657" s="70"/>
      <c r="G657" s="70"/>
      <c r="H657" s="87"/>
      <c r="I657" s="87"/>
      <c r="J657" s="87"/>
    </row>
    <row r="658" spans="1:10" s="86" customFormat="1">
      <c r="E658" s="70"/>
      <c r="F658" s="70"/>
      <c r="G658" s="70"/>
      <c r="H658" s="87"/>
      <c r="I658" s="87"/>
      <c r="J658" s="87"/>
    </row>
    <row r="659" spans="1:10" s="86" customFormat="1">
      <c r="E659" s="70"/>
      <c r="F659" s="70"/>
      <c r="G659" s="70"/>
      <c r="H659" s="87"/>
      <c r="I659" s="87"/>
      <c r="J659" s="87"/>
    </row>
    <row r="660" spans="1:10" s="86" customFormat="1">
      <c r="E660" s="87"/>
      <c r="F660" s="70"/>
      <c r="G660" s="70"/>
      <c r="H660" s="87"/>
      <c r="I660" s="87"/>
      <c r="J660" s="87"/>
    </row>
    <row r="661" spans="1:10" s="86" customFormat="1">
      <c r="E661" s="87"/>
      <c r="F661" s="70"/>
      <c r="G661" s="70"/>
      <c r="H661" s="87"/>
      <c r="I661" s="87"/>
      <c r="J661" s="87"/>
    </row>
    <row r="662" spans="1:10" s="86" customFormat="1">
      <c r="A662" s="70"/>
      <c r="B662" s="70"/>
      <c r="C662" s="87"/>
      <c r="D662" s="87"/>
      <c r="E662" s="87"/>
      <c r="F662" s="70"/>
      <c r="G662" s="70"/>
      <c r="H662" s="87"/>
      <c r="I662" s="87"/>
      <c r="J662" s="87"/>
    </row>
    <row r="663" spans="1:10" s="86" customFormat="1">
      <c r="A663" s="70"/>
      <c r="B663" s="70"/>
      <c r="C663" s="87"/>
      <c r="D663" s="87"/>
      <c r="E663" s="87"/>
      <c r="F663" s="70"/>
      <c r="G663" s="70"/>
      <c r="H663" s="87"/>
      <c r="I663" s="87"/>
      <c r="J663" s="87"/>
    </row>
    <row r="664" spans="1:10" s="86" customFormat="1">
      <c r="A664" s="70"/>
      <c r="B664" s="70"/>
      <c r="C664" s="87"/>
      <c r="D664" s="87"/>
      <c r="E664" s="87"/>
      <c r="F664" s="70"/>
      <c r="G664" s="70"/>
      <c r="H664" s="87"/>
      <c r="I664" s="87"/>
      <c r="J664" s="87"/>
    </row>
    <row r="665" spans="1:10" s="86" customFormat="1" ht="20.100000000000001" customHeight="1">
      <c r="A665" s="70"/>
      <c r="B665" s="70"/>
      <c r="C665" s="87"/>
      <c r="D665" s="87"/>
      <c r="E665" s="87"/>
      <c r="F665" s="93"/>
      <c r="G665" s="87"/>
      <c r="H665" s="87"/>
      <c r="I665" s="87"/>
      <c r="J665" s="87"/>
    </row>
    <row r="666" spans="1:10" s="86" customFormat="1" ht="18.600000000000001" customHeight="1">
      <c r="A666" s="206"/>
      <c r="B666" s="206"/>
      <c r="C666" s="206"/>
      <c r="D666" s="206"/>
      <c r="E666" s="87"/>
      <c r="F666" s="87"/>
      <c r="G666" s="87"/>
      <c r="H666" s="87"/>
      <c r="I666" s="87"/>
      <c r="J666" s="87"/>
    </row>
    <row r="667" spans="1:10" s="86" customFormat="1" ht="15.6" customHeight="1">
      <c r="A667" s="206"/>
      <c r="B667" s="206"/>
      <c r="C667" s="206"/>
      <c r="D667" s="206"/>
      <c r="E667" s="87"/>
      <c r="F667" s="87"/>
      <c r="G667" s="87"/>
      <c r="H667" s="87"/>
      <c r="I667" s="87"/>
      <c r="J667" s="87"/>
    </row>
    <row r="668" spans="1:10" s="86" customFormat="1" ht="30.75" customHeight="1">
      <c r="A668" s="206"/>
      <c r="B668" s="206"/>
      <c r="C668" s="206"/>
      <c r="D668" s="206"/>
      <c r="E668" s="87"/>
      <c r="F668" s="87"/>
      <c r="G668" s="87"/>
      <c r="H668" s="87"/>
      <c r="I668" s="87"/>
      <c r="J668" s="87"/>
    </row>
    <row r="669" spans="1:10" s="213" customFormat="1" ht="45">
      <c r="A669" s="563" t="s">
        <v>434</v>
      </c>
      <c r="B669" s="563"/>
      <c r="C669" s="563"/>
      <c r="D669" s="563"/>
      <c r="E669" s="563"/>
      <c r="F669" s="563"/>
      <c r="G669" s="563"/>
      <c r="H669" s="563"/>
      <c r="I669" s="563"/>
      <c r="J669" s="563"/>
    </row>
    <row r="670" spans="1:10" s="214" customFormat="1" ht="30">
      <c r="A670" s="246"/>
      <c r="B670" s="246"/>
      <c r="C670" s="246"/>
      <c r="D670" s="246"/>
      <c r="E670" s="247" t="s">
        <v>229</v>
      </c>
      <c r="F670" s="246"/>
      <c r="G670" s="246"/>
      <c r="H670" s="248" t="s">
        <v>4</v>
      </c>
      <c r="I670" s="556">
        <v>44592</v>
      </c>
      <c r="J670" s="556"/>
    </row>
    <row r="671" spans="1:10" s="86" customFormat="1" ht="12.75"/>
    <row r="672" spans="1:10" s="86" customFormat="1">
      <c r="A672" s="154" t="s">
        <v>365</v>
      </c>
      <c r="B672" s="89"/>
      <c r="C672" s="89"/>
      <c r="D672" s="73">
        <v>44617</v>
      </c>
      <c r="E672" s="85"/>
      <c r="F672" s="497"/>
    </row>
    <row r="673" spans="1:11" s="86" customFormat="1">
      <c r="A673" s="154" t="s">
        <v>366</v>
      </c>
      <c r="B673" s="73">
        <v>44562</v>
      </c>
      <c r="C673" s="90" t="s">
        <v>157</v>
      </c>
      <c r="D673" s="73">
        <v>44592</v>
      </c>
      <c r="E673" s="85"/>
    </row>
    <row r="674" spans="1:11" s="86" customFormat="1">
      <c r="A674" s="88" t="s">
        <v>367</v>
      </c>
      <c r="B674" s="73">
        <v>44586</v>
      </c>
      <c r="C674" s="90" t="s">
        <v>157</v>
      </c>
      <c r="D674" s="73">
        <v>44617</v>
      </c>
      <c r="E674" s="85"/>
    </row>
    <row r="675" spans="1:11" s="86" customFormat="1" ht="13.5" thickBot="1"/>
    <row r="676" spans="1:11" s="494" customFormat="1" ht="16.5" thickTop="1">
      <c r="A676" s="47" t="s">
        <v>57</v>
      </c>
      <c r="B676" s="47"/>
      <c r="C676" s="43"/>
      <c r="D676" s="44" t="s">
        <v>360</v>
      </c>
      <c r="E676" s="498"/>
      <c r="F676" s="86"/>
      <c r="G676" s="86"/>
      <c r="H676" s="86"/>
      <c r="I676" s="86"/>
      <c r="J676" s="86"/>
    </row>
    <row r="677" spans="1:11" s="494" customFormat="1">
      <c r="A677" s="561" t="s">
        <v>623</v>
      </c>
      <c r="B677" s="561"/>
      <c r="C677" s="570"/>
      <c r="D677" s="92">
        <v>52981344.379999995</v>
      </c>
      <c r="E677" s="498"/>
      <c r="F677" s="86"/>
      <c r="G677" s="86"/>
      <c r="H677" s="86"/>
      <c r="I677" s="86"/>
      <c r="J677" s="86"/>
    </row>
    <row r="678" spans="1:11" s="494" customFormat="1">
      <c r="A678" s="561" t="s">
        <v>712</v>
      </c>
      <c r="B678" s="561" t="s">
        <v>711</v>
      </c>
      <c r="C678" s="570"/>
      <c r="D678" s="92">
        <v>2927292.92</v>
      </c>
      <c r="E678" s="498"/>
      <c r="F678" s="86"/>
      <c r="G678" s="86"/>
      <c r="H678" s="86"/>
      <c r="I678" s="86"/>
      <c r="J678" s="86"/>
    </row>
    <row r="679" spans="1:11" s="494" customFormat="1" ht="15.75">
      <c r="A679" s="51" t="s">
        <v>713</v>
      </c>
      <c r="B679" s="48"/>
      <c r="C679" s="45"/>
      <c r="D679" s="92">
        <v>0</v>
      </c>
      <c r="E679" s="498"/>
      <c r="F679" s="86"/>
      <c r="G679" s="86"/>
      <c r="H679" s="86"/>
      <c r="I679" s="86"/>
      <c r="J679" s="86"/>
      <c r="K679" s="495"/>
    </row>
    <row r="680" spans="1:11" s="494" customFormat="1" ht="15.75">
      <c r="A680" s="51" t="s">
        <v>714</v>
      </c>
      <c r="B680" s="48"/>
      <c r="C680" s="45"/>
      <c r="D680" s="92">
        <v>0</v>
      </c>
      <c r="E680" s="498"/>
      <c r="F680" s="86"/>
      <c r="G680" s="86"/>
      <c r="H680" s="86"/>
      <c r="I680" s="86"/>
      <c r="J680" s="86"/>
      <c r="K680" s="495"/>
    </row>
    <row r="681" spans="1:11" s="494" customFormat="1" ht="15.75">
      <c r="A681" s="51" t="s">
        <v>715</v>
      </c>
      <c r="B681" s="48"/>
      <c r="C681" s="45"/>
      <c r="D681" s="92">
        <v>0</v>
      </c>
      <c r="E681" s="499"/>
      <c r="F681" s="86"/>
      <c r="G681" s="86"/>
      <c r="H681" s="86"/>
      <c r="I681" s="86"/>
      <c r="J681" s="86"/>
      <c r="K681" s="454"/>
    </row>
    <row r="682" spans="1:11" s="494" customFormat="1" ht="15.75">
      <c r="A682" s="51" t="s">
        <v>716</v>
      </c>
      <c r="B682" s="48"/>
      <c r="C682" s="45"/>
      <c r="D682" s="677">
        <v>0</v>
      </c>
      <c r="E682" s="498"/>
      <c r="F682" s="86"/>
      <c r="G682" s="86"/>
      <c r="H682" s="86"/>
      <c r="I682" s="86"/>
      <c r="J682" s="86"/>
      <c r="K682" s="495"/>
    </row>
    <row r="683" spans="1:11" s="494" customFormat="1" ht="15.75">
      <c r="A683" s="51" t="s">
        <v>635</v>
      </c>
      <c r="B683" s="48"/>
      <c r="C683" s="45"/>
      <c r="D683" s="677"/>
      <c r="F683" s="86"/>
      <c r="G683" s="86"/>
      <c r="H683" s="86"/>
      <c r="I683" s="86"/>
      <c r="J683" s="86"/>
      <c r="K683" s="495"/>
    </row>
    <row r="684" spans="1:11" s="494" customFormat="1" ht="15.75">
      <c r="A684" s="51" t="s">
        <v>717</v>
      </c>
      <c r="B684" s="48"/>
      <c r="C684" s="45"/>
      <c r="D684" s="92">
        <v>0</v>
      </c>
      <c r="J684" s="86"/>
      <c r="K684" s="495"/>
    </row>
    <row r="685" spans="1:11" s="494" customFormat="1" ht="18" customHeight="1">
      <c r="A685" s="110" t="s">
        <v>718</v>
      </c>
      <c r="B685" s="108"/>
      <c r="C685" s="109"/>
      <c r="D685" s="92">
        <v>0</v>
      </c>
      <c r="J685" s="86"/>
      <c r="K685" s="495"/>
    </row>
    <row r="686" spans="1:11" s="494" customFormat="1" ht="20.100000000000001" customHeight="1">
      <c r="A686" s="110" t="s">
        <v>719</v>
      </c>
      <c r="B686" s="108"/>
      <c r="C686" s="109"/>
      <c r="D686" s="92">
        <v>0</v>
      </c>
      <c r="J686" s="86"/>
      <c r="K686" s="495"/>
    </row>
    <row r="687" spans="1:11" s="494" customFormat="1" ht="20.100000000000001" customHeight="1">
      <c r="A687" s="110" t="s">
        <v>720</v>
      </c>
      <c r="B687" s="108"/>
      <c r="C687" s="109"/>
      <c r="D687" s="92">
        <v>0</v>
      </c>
      <c r="J687" s="86"/>
      <c r="K687" s="495"/>
    </row>
    <row r="688" spans="1:11" s="494" customFormat="1" ht="15.6" customHeight="1">
      <c r="A688" s="110" t="s">
        <v>721</v>
      </c>
      <c r="B688" s="108"/>
      <c r="C688" s="109"/>
      <c r="D688" s="92">
        <v>0</v>
      </c>
      <c r="J688" s="86"/>
      <c r="K688" s="495"/>
    </row>
    <row r="689" spans="1:11" s="494" customFormat="1" ht="15.6" customHeight="1">
      <c r="A689" s="111" t="s">
        <v>722</v>
      </c>
      <c r="B689" s="209"/>
      <c r="C689" s="210"/>
      <c r="D689" s="677">
        <v>0</v>
      </c>
      <c r="J689" s="86"/>
      <c r="K689" s="495"/>
    </row>
    <row r="690" spans="1:11" s="494" customFormat="1" ht="15.6" customHeight="1">
      <c r="A690" s="209" t="s">
        <v>636</v>
      </c>
      <c r="B690" s="209"/>
      <c r="C690" s="210"/>
      <c r="D690" s="677"/>
      <c r="F690" s="499"/>
      <c r="G690" s="500"/>
      <c r="H690" s="500"/>
      <c r="I690" s="500"/>
      <c r="J690" s="86"/>
      <c r="K690" s="495"/>
    </row>
    <row r="691" spans="1:11" s="494" customFormat="1" ht="15.6" customHeight="1">
      <c r="A691" s="680" t="s">
        <v>723</v>
      </c>
      <c r="B691" s="680"/>
      <c r="C691" s="681"/>
      <c r="D691" s="677">
        <v>0</v>
      </c>
      <c r="F691" s="499"/>
      <c r="G691" s="500"/>
      <c r="H691" s="500"/>
      <c r="I691" s="500"/>
      <c r="J691" s="86"/>
      <c r="K691" s="495"/>
    </row>
    <row r="692" spans="1:11" s="494" customFormat="1" ht="15.6" customHeight="1">
      <c r="A692" s="680"/>
      <c r="B692" s="680"/>
      <c r="C692" s="681"/>
      <c r="D692" s="677"/>
      <c r="J692" s="86"/>
      <c r="K692" s="495"/>
    </row>
    <row r="693" spans="1:11" s="494" customFormat="1" ht="37.5" customHeight="1">
      <c r="A693" s="680" t="s">
        <v>724</v>
      </c>
      <c r="B693" s="680"/>
      <c r="C693" s="681"/>
      <c r="D693" s="113">
        <v>0</v>
      </c>
      <c r="J693" s="86"/>
      <c r="K693" s="495"/>
    </row>
    <row r="694" spans="1:11" s="494" customFormat="1" ht="15.6" customHeight="1">
      <c r="A694" s="678" t="s">
        <v>725</v>
      </c>
      <c r="B694" s="678"/>
      <c r="C694" s="679"/>
      <c r="D694" s="92">
        <v>0</v>
      </c>
      <c r="J694" s="86"/>
      <c r="K694" s="495"/>
    </row>
    <row r="695" spans="1:11" s="494" customFormat="1" ht="30" customHeight="1">
      <c r="A695" s="682"/>
      <c r="B695" s="682"/>
      <c r="C695" s="683"/>
      <c r="D695" s="92"/>
      <c r="J695" s="86"/>
      <c r="K695" s="495"/>
    </row>
    <row r="696" spans="1:11" s="494" customFormat="1" ht="26.25" customHeight="1" thickBot="1">
      <c r="A696" s="49" t="s">
        <v>368</v>
      </c>
      <c r="B696" s="49"/>
      <c r="C696" s="50"/>
      <c r="D696" s="94">
        <v>55908637.299999997</v>
      </c>
      <c r="J696" s="86"/>
      <c r="K696" s="495"/>
    </row>
    <row r="697" spans="1:11" s="494" customFormat="1" ht="16.5" thickTop="1">
      <c r="A697"/>
      <c r="B697"/>
      <c r="C697"/>
      <c r="D697"/>
      <c r="J697" s="86"/>
      <c r="K697" s="495"/>
    </row>
    <row r="698" spans="1:11" s="494" customFormat="1" ht="15.75">
      <c r="A698" s="51"/>
      <c r="B698" s="48"/>
      <c r="C698" s="48"/>
      <c r="D698" s="92"/>
      <c r="J698" s="86"/>
      <c r="K698" s="495"/>
    </row>
    <row r="699" spans="1:11" s="494" customFormat="1" ht="16.5" thickBot="1">
      <c r="A699" s="86"/>
      <c r="B699" s="86"/>
      <c r="C699" s="86"/>
      <c r="D699" s="86"/>
      <c r="E699" s="46"/>
      <c r="J699" s="86"/>
      <c r="K699" s="495"/>
    </row>
    <row r="700" spans="1:11" s="494" customFormat="1" ht="16.5" thickTop="1">
      <c r="A700" s="47" t="s">
        <v>639</v>
      </c>
      <c r="B700" s="47"/>
      <c r="C700" s="43"/>
      <c r="D700" s="44" t="s">
        <v>360</v>
      </c>
      <c r="E700" s="46"/>
      <c r="J700" s="86"/>
      <c r="K700" s="495"/>
    </row>
    <row r="701" spans="1:11" s="494" customFormat="1" ht="15.75">
      <c r="A701" s="561" t="s">
        <v>640</v>
      </c>
      <c r="B701" s="561"/>
      <c r="C701" s="570"/>
      <c r="D701" s="92">
        <v>0</v>
      </c>
      <c r="E701" s="46"/>
      <c r="J701" s="86"/>
      <c r="K701" s="495"/>
    </row>
    <row r="702" spans="1:11" s="494" customFormat="1" ht="14.65" customHeight="1">
      <c r="A702" s="568" t="s">
        <v>641</v>
      </c>
      <c r="B702" s="568"/>
      <c r="C702" s="569"/>
      <c r="D702" s="103">
        <v>21220123.287214998</v>
      </c>
      <c r="E702" s="46"/>
      <c r="J702" s="86"/>
      <c r="K702" s="495"/>
    </row>
    <row r="703" spans="1:11" s="494" customFormat="1" ht="15.75">
      <c r="A703" s="561" t="s">
        <v>698</v>
      </c>
      <c r="B703" s="561"/>
      <c r="C703" s="570"/>
      <c r="D703" s="92">
        <v>0</v>
      </c>
      <c r="E703" s="46"/>
      <c r="J703" s="86"/>
      <c r="K703" s="495"/>
    </row>
    <row r="704" spans="1:11" s="494" customFormat="1" ht="15.75">
      <c r="A704" s="561" t="s">
        <v>699</v>
      </c>
      <c r="B704" s="561"/>
      <c r="C704" s="570"/>
      <c r="D704" s="92">
        <v>21220123.287214998</v>
      </c>
      <c r="E704" s="46"/>
      <c r="J704" s="86"/>
      <c r="K704" s="495"/>
    </row>
    <row r="705" spans="1:10" s="494" customFormat="1" ht="15.75">
      <c r="A705" s="170" t="s">
        <v>642</v>
      </c>
      <c r="B705" s="170"/>
      <c r="C705" s="171"/>
      <c r="D705" s="103">
        <v>34688514.012784995</v>
      </c>
      <c r="E705" s="46"/>
      <c r="J705" s="86"/>
    </row>
    <row r="706" spans="1:10" s="494" customFormat="1" ht="16.5" thickBot="1">
      <c r="A706" s="49"/>
      <c r="B706" s="49"/>
      <c r="C706" s="50"/>
      <c r="D706" s="94"/>
      <c r="E706" s="46"/>
      <c r="J706" s="86"/>
    </row>
    <row r="707" spans="1:10" s="494" customFormat="1" ht="15.75" thickTop="1">
      <c r="A707"/>
      <c r="B707"/>
      <c r="C707"/>
      <c r="D707"/>
      <c r="E707" s="46"/>
      <c r="J707" s="86"/>
    </row>
    <row r="708" spans="1:10" s="494" customFormat="1">
      <c r="E708" s="46"/>
      <c r="J708" s="86"/>
    </row>
    <row r="709" spans="1:10" s="494" customFormat="1" ht="15.75" thickBot="1">
      <c r="E709" s="46"/>
      <c r="J709" s="86"/>
    </row>
    <row r="710" spans="1:10" s="494" customFormat="1" ht="16.5" thickTop="1">
      <c r="A710" s="47" t="s">
        <v>643</v>
      </c>
      <c r="B710" s="47"/>
      <c r="C710" s="47"/>
      <c r="D710" s="44"/>
      <c r="E710" s="46"/>
      <c r="J710" s="86"/>
    </row>
    <row r="711" spans="1:10" s="494" customFormat="1">
      <c r="A711" s="561" t="s">
        <v>644</v>
      </c>
      <c r="B711" s="561"/>
      <c r="C711" s="570"/>
      <c r="D711" s="92">
        <v>168.51</v>
      </c>
      <c r="E711" s="46"/>
      <c r="J711" s="86"/>
    </row>
    <row r="712" spans="1:10" s="494" customFormat="1">
      <c r="A712" s="51" t="s">
        <v>645</v>
      </c>
      <c r="B712" s="48"/>
      <c r="C712" s="45"/>
      <c r="D712" s="92">
        <v>0</v>
      </c>
      <c r="E712" s="46"/>
      <c r="J712" s="86"/>
    </row>
    <row r="713" spans="1:10" s="494" customFormat="1">
      <c r="A713" s="51" t="s">
        <v>646</v>
      </c>
      <c r="B713" s="48"/>
      <c r="C713" s="45"/>
      <c r="D713" s="92"/>
      <c r="E713" s="46"/>
      <c r="J713" s="86"/>
    </row>
    <row r="714" spans="1:10" s="494" customFormat="1">
      <c r="A714" s="51" t="s">
        <v>659</v>
      </c>
      <c r="B714" s="48"/>
      <c r="C714" s="45"/>
      <c r="D714" s="92">
        <v>0</v>
      </c>
      <c r="E714" s="46"/>
      <c r="J714" s="86"/>
    </row>
    <row r="715" spans="1:10" s="494" customFormat="1">
      <c r="A715" s="51" t="s">
        <v>660</v>
      </c>
      <c r="B715" s="48"/>
      <c r="C715" s="45"/>
      <c r="D715" s="92"/>
      <c r="E715" s="46"/>
      <c r="J715" s="86"/>
    </row>
    <row r="716" spans="1:10" s="494" customFormat="1">
      <c r="A716" s="51" t="s">
        <v>647</v>
      </c>
      <c r="B716" s="48"/>
      <c r="C716" s="45"/>
      <c r="D716" s="92">
        <v>0</v>
      </c>
      <c r="E716" s="46"/>
      <c r="J716" s="86"/>
    </row>
    <row r="717" spans="1:10" s="494" customFormat="1">
      <c r="A717" s="51" t="s">
        <v>648</v>
      </c>
      <c r="B717" s="48"/>
      <c r="C717" s="45"/>
      <c r="D717" s="92">
        <v>0</v>
      </c>
      <c r="E717" s="46"/>
      <c r="J717" s="86"/>
    </row>
    <row r="718" spans="1:10" s="494" customFormat="1">
      <c r="A718" s="110" t="s">
        <v>649</v>
      </c>
      <c r="B718" s="108"/>
      <c r="C718" s="109"/>
      <c r="D718" s="92">
        <v>11666666.659999967</v>
      </c>
      <c r="E718" s="46"/>
      <c r="J718" s="86"/>
    </row>
    <row r="719" spans="1:10" s="494" customFormat="1">
      <c r="A719" s="110" t="s">
        <v>650</v>
      </c>
      <c r="B719" s="108"/>
      <c r="C719" s="109"/>
      <c r="D719" s="92">
        <v>0</v>
      </c>
      <c r="E719" s="46"/>
      <c r="J719" s="86"/>
    </row>
    <row r="720" spans="1:10" s="86" customFormat="1">
      <c r="A720" s="110" t="s">
        <v>651</v>
      </c>
      <c r="B720" s="108"/>
      <c r="C720" s="109"/>
      <c r="D720" s="92">
        <v>0</v>
      </c>
      <c r="F720"/>
      <c r="G720"/>
      <c r="H720" s="494"/>
      <c r="I720" s="494"/>
    </row>
    <row r="721" spans="1:9" s="86" customFormat="1">
      <c r="A721" s="110" t="s">
        <v>661</v>
      </c>
      <c r="B721" s="108"/>
      <c r="C721" s="172"/>
      <c r="D721" s="645">
        <v>0</v>
      </c>
      <c r="H721" s="494"/>
      <c r="I721" s="494"/>
    </row>
    <row r="722" spans="1:9" s="86" customFormat="1" ht="15.6" customHeight="1">
      <c r="A722" s="111" t="s">
        <v>662</v>
      </c>
      <c r="B722" s="209"/>
      <c r="C722" s="173"/>
      <c r="D722" s="645"/>
      <c r="I722" s="494"/>
    </row>
    <row r="723" spans="1:9" s="86" customFormat="1">
      <c r="A723" s="111" t="s">
        <v>652</v>
      </c>
      <c r="B723" s="209"/>
      <c r="C723" s="210"/>
      <c r="D723" s="92"/>
    </row>
    <row r="724" spans="1:9" s="86" customFormat="1">
      <c r="A724" s="111" t="s">
        <v>653</v>
      </c>
      <c r="B724" s="209"/>
      <c r="C724" s="210"/>
      <c r="D724" s="92">
        <v>23022015.862785026</v>
      </c>
    </row>
    <row r="725" spans="1:9" s="86" customFormat="1">
      <c r="A725" s="111" t="s">
        <v>654</v>
      </c>
      <c r="B725" s="209"/>
      <c r="C725" s="210"/>
      <c r="D725" s="92">
        <v>0</v>
      </c>
    </row>
    <row r="726" spans="1:9" s="86" customFormat="1">
      <c r="A726" s="111" t="s">
        <v>655</v>
      </c>
      <c r="B726" s="209"/>
      <c r="C726" s="210"/>
      <c r="D726" s="92">
        <v>0</v>
      </c>
    </row>
    <row r="727" spans="1:9" s="86" customFormat="1">
      <c r="A727" s="66" t="s">
        <v>656</v>
      </c>
      <c r="B727" s="66"/>
      <c r="C727" s="67"/>
      <c r="D727" s="92">
        <v>0</v>
      </c>
      <c r="I727" s="494"/>
    </row>
    <row r="728" spans="1:9" s="86" customFormat="1">
      <c r="A728" s="66" t="s">
        <v>657</v>
      </c>
      <c r="B728" s="66"/>
      <c r="C728" s="67"/>
      <c r="D728" s="92">
        <v>0</v>
      </c>
      <c r="E728" s="494"/>
      <c r="I728" s="494"/>
    </row>
    <row r="729" spans="1:9" s="86" customFormat="1">
      <c r="A729" s="561" t="s">
        <v>658</v>
      </c>
      <c r="B729" s="561"/>
      <c r="C729" s="570"/>
      <c r="D729" s="92">
        <v>0</v>
      </c>
      <c r="E729" s="494"/>
      <c r="I729" s="494"/>
    </row>
    <row r="730" spans="1:9" s="86" customFormat="1" ht="15" customHeight="1" thickBot="1">
      <c r="A730" s="49"/>
      <c r="B730" s="49"/>
      <c r="C730" s="50"/>
      <c r="D730" s="94">
        <v>34688851.032784991</v>
      </c>
      <c r="E730" s="494"/>
    </row>
    <row r="731" spans="1:9" s="86" customFormat="1" ht="30" customHeight="1" thickTop="1" thickBot="1">
      <c r="A731"/>
      <c r="B731"/>
      <c r="C731"/>
      <c r="D731"/>
      <c r="E731" s="494"/>
    </row>
    <row r="732" spans="1:9" s="86" customFormat="1" ht="16.5" thickTop="1">
      <c r="A732" s="155" t="s">
        <v>231</v>
      </c>
      <c r="B732" s="155"/>
      <c r="C732" s="174"/>
      <c r="D732" s="181" t="s">
        <v>707</v>
      </c>
    </row>
    <row r="733" spans="1:9" s="86" customFormat="1">
      <c r="A733" s="82" t="s">
        <v>357</v>
      </c>
      <c r="B733" s="317"/>
      <c r="C733" s="501"/>
      <c r="D733" s="92">
        <v>0</v>
      </c>
    </row>
    <row r="734" spans="1:9" s="86" customFormat="1">
      <c r="A734" s="82" t="s">
        <v>293</v>
      </c>
      <c r="B734" s="317"/>
      <c r="C734" s="502"/>
      <c r="D734" s="92">
        <v>0</v>
      </c>
    </row>
    <row r="735" spans="1:9" s="86" customFormat="1">
      <c r="A735" s="82" t="s">
        <v>112</v>
      </c>
      <c r="B735" s="317"/>
      <c r="C735" s="502"/>
      <c r="D735" s="92">
        <v>0</v>
      </c>
    </row>
    <row r="736" spans="1:9" s="86" customFormat="1" ht="20.100000000000001" customHeight="1">
      <c r="A736" s="82" t="s">
        <v>358</v>
      </c>
      <c r="B736" s="317"/>
      <c r="C736" s="502"/>
      <c r="D736" s="92">
        <v>0</v>
      </c>
    </row>
    <row r="737" spans="1:10" s="86" customFormat="1" ht="18.600000000000001" customHeight="1">
      <c r="A737" s="82" t="s">
        <v>172</v>
      </c>
      <c r="B737" s="317"/>
      <c r="C737" s="503"/>
      <c r="D737" s="92">
        <v>0</v>
      </c>
    </row>
    <row r="738" spans="1:10" s="86" customFormat="1" ht="15.6" customHeight="1" thickBot="1">
      <c r="A738" s="49" t="s">
        <v>359</v>
      </c>
      <c r="B738" s="49"/>
      <c r="C738" s="50"/>
      <c r="D738" s="156">
        <v>0</v>
      </c>
      <c r="E738" s="500"/>
      <c r="F738" s="500"/>
      <c r="G738" s="500"/>
      <c r="H738" s="500"/>
      <c r="I738" s="500"/>
    </row>
    <row r="739" spans="1:10" s="86" customFormat="1" ht="30.75" customHeight="1" thickTop="1">
      <c r="A739" s="504"/>
      <c r="B739" s="504"/>
      <c r="C739" s="504"/>
      <c r="D739" s="504"/>
    </row>
    <row r="740" spans="1:10" s="213" customFormat="1" ht="45">
      <c r="A740" s="563" t="s">
        <v>434</v>
      </c>
      <c r="B740" s="563"/>
      <c r="C740" s="563"/>
      <c r="D740" s="563"/>
      <c r="E740" s="563"/>
      <c r="F740" s="563"/>
      <c r="G740" s="563"/>
      <c r="H740" s="563"/>
      <c r="I740" s="563"/>
      <c r="J740" s="563"/>
    </row>
    <row r="741" spans="1:10" s="214" customFormat="1" ht="30">
      <c r="A741" s="246"/>
      <c r="B741" s="246"/>
      <c r="C741" s="246"/>
      <c r="D741" s="246"/>
      <c r="E741" s="247" t="s">
        <v>229</v>
      </c>
      <c r="F741" s="246"/>
      <c r="G741" s="246"/>
      <c r="H741" s="248" t="s">
        <v>4</v>
      </c>
      <c r="I741" s="556">
        <v>44592</v>
      </c>
      <c r="J741" s="556"/>
    </row>
    <row r="742" spans="1:10" s="86" customFormat="1" ht="12.75"/>
    <row r="743" spans="1:10" s="86" customFormat="1">
      <c r="A743" s="154" t="s">
        <v>365</v>
      </c>
      <c r="B743" s="89"/>
      <c r="C743" s="89"/>
      <c r="D743" s="73">
        <v>44617</v>
      </c>
      <c r="E743" s="85"/>
      <c r="F743" s="497"/>
    </row>
    <row r="744" spans="1:10" s="86" customFormat="1">
      <c r="A744" s="154" t="s">
        <v>366</v>
      </c>
      <c r="B744" s="73">
        <v>44562</v>
      </c>
      <c r="C744" s="90" t="s">
        <v>157</v>
      </c>
      <c r="D744" s="73">
        <v>44592</v>
      </c>
      <c r="E744" s="85"/>
    </row>
    <row r="745" spans="1:10" s="86" customFormat="1">
      <c r="A745" s="88" t="s">
        <v>367</v>
      </c>
      <c r="B745" s="73">
        <v>44586</v>
      </c>
      <c r="C745" s="90" t="s">
        <v>157</v>
      </c>
      <c r="D745" s="73">
        <v>44617</v>
      </c>
      <c r="E745" s="85"/>
    </row>
    <row r="746" spans="1:10" s="303" customFormat="1" ht="30">
      <c r="A746" s="299"/>
      <c r="B746" s="299"/>
      <c r="C746" s="299"/>
      <c r="D746" s="299"/>
      <c r="E746" s="300"/>
      <c r="F746" s="299"/>
      <c r="G746" s="299"/>
      <c r="H746" s="299"/>
      <c r="I746" s="301"/>
      <c r="J746" s="302"/>
    </row>
    <row r="747" spans="1:10" s="303" customFormat="1" ht="15" customHeight="1" thickBot="1">
      <c r="E747" s="300"/>
      <c r="J747" s="302"/>
    </row>
    <row r="748" spans="1:10" s="303" customFormat="1" ht="15.6" customHeight="1" thickTop="1">
      <c r="A748" s="47" t="s">
        <v>512</v>
      </c>
      <c r="B748" s="47"/>
      <c r="C748" s="43"/>
      <c r="D748" s="44" t="s">
        <v>360</v>
      </c>
      <c r="E748" s="300"/>
      <c r="F748" s="47" t="s">
        <v>663</v>
      </c>
      <c r="G748" s="47"/>
      <c r="H748" s="43"/>
      <c r="I748" s="44" t="s">
        <v>360</v>
      </c>
      <c r="J748" s="302"/>
    </row>
    <row r="749" spans="1:10" s="303" customFormat="1" ht="15" customHeight="1">
      <c r="A749" s="104" t="s">
        <v>513</v>
      </c>
      <c r="B749" s="95"/>
      <c r="C749" s="96"/>
      <c r="D749" s="92">
        <v>0</v>
      </c>
      <c r="E749" s="300"/>
      <c r="F749" s="104" t="s">
        <v>664</v>
      </c>
      <c r="G749" s="95"/>
      <c r="H749" s="96"/>
      <c r="I749" s="92">
        <v>0</v>
      </c>
      <c r="J749" s="302"/>
    </row>
    <row r="750" spans="1:10" s="303" customFormat="1" ht="15" customHeight="1">
      <c r="A750" s="104" t="s">
        <v>514</v>
      </c>
      <c r="B750" s="95"/>
      <c r="C750" s="96"/>
      <c r="D750" s="113">
        <v>0</v>
      </c>
      <c r="E750" s="300"/>
      <c r="F750" s="104" t="s">
        <v>665</v>
      </c>
      <c r="G750" s="95"/>
      <c r="H750" s="96"/>
      <c r="I750" s="113">
        <v>0</v>
      </c>
      <c r="J750" s="302"/>
    </row>
    <row r="751" spans="1:10" s="303" customFormat="1" ht="15" customHeight="1">
      <c r="A751" s="104" t="s">
        <v>515</v>
      </c>
      <c r="B751" s="95"/>
      <c r="C751" s="96"/>
      <c r="D751" s="113">
        <v>0</v>
      </c>
      <c r="E751" s="300"/>
      <c r="F751" s="104" t="s">
        <v>666</v>
      </c>
      <c r="G751" s="95"/>
      <c r="H751" s="96"/>
      <c r="I751" s="113">
        <v>0</v>
      </c>
      <c r="J751" s="302"/>
    </row>
    <row r="752" spans="1:10" s="303" customFormat="1" ht="15.6" customHeight="1">
      <c r="A752" s="91" t="s">
        <v>516</v>
      </c>
      <c r="B752" s="48"/>
      <c r="C752" s="45"/>
      <c r="D752" s="113">
        <v>0</v>
      </c>
      <c r="E752" s="300"/>
      <c r="F752" s="91" t="s">
        <v>667</v>
      </c>
      <c r="G752" s="48"/>
      <c r="H752" s="45"/>
      <c r="I752" s="113">
        <v>0</v>
      </c>
      <c r="J752" s="302"/>
    </row>
    <row r="753" spans="1:10" s="303" customFormat="1" ht="15" customHeight="1" thickBot="1">
      <c r="A753" s="49" t="s">
        <v>512</v>
      </c>
      <c r="B753" s="49"/>
      <c r="C753" s="50"/>
      <c r="D753" s="94">
        <v>0</v>
      </c>
      <c r="E753" s="300"/>
      <c r="F753" s="49" t="s">
        <v>663</v>
      </c>
      <c r="G753" s="49"/>
      <c r="H753" s="50"/>
      <c r="I753" s="94">
        <v>0</v>
      </c>
      <c r="J753" s="302"/>
    </row>
    <row r="754" spans="1:10" s="303" customFormat="1" ht="15" customHeight="1" thickTop="1">
      <c r="A754" s="299"/>
      <c r="B754" s="299"/>
      <c r="C754" s="299"/>
      <c r="D754" s="301"/>
      <c r="E754" s="300"/>
      <c r="F754" s="95"/>
      <c r="G754" s="77"/>
      <c r="H754" s="77"/>
      <c r="I754" s="103"/>
      <c r="J754" s="302"/>
    </row>
    <row r="755" spans="1:10" s="303" customFormat="1" ht="15.6" customHeight="1" thickBot="1">
      <c r="A755" s="299"/>
      <c r="B755" s="299"/>
      <c r="C755" s="299"/>
      <c r="D755" s="301"/>
      <c r="E755" s="300"/>
      <c r="F755" s="299"/>
      <c r="G755" s="299"/>
      <c r="H755" s="299"/>
      <c r="I755" s="299"/>
      <c r="J755" s="302"/>
    </row>
    <row r="756" spans="1:10" s="303" customFormat="1" ht="15.6" customHeight="1" thickTop="1">
      <c r="A756" s="47" t="s">
        <v>345</v>
      </c>
      <c r="B756" s="47"/>
      <c r="C756" s="43"/>
      <c r="D756" s="44" t="s">
        <v>360</v>
      </c>
      <c r="E756" s="300"/>
      <c r="F756" s="47" t="s">
        <v>347</v>
      </c>
      <c r="G756" s="47"/>
      <c r="H756" s="43"/>
      <c r="I756" s="44" t="s">
        <v>360</v>
      </c>
      <c r="J756" s="302"/>
    </row>
    <row r="757" spans="1:10" s="303" customFormat="1" ht="15.6" customHeight="1">
      <c r="A757" s="104" t="s">
        <v>107</v>
      </c>
      <c r="B757" s="95"/>
      <c r="C757" s="96"/>
      <c r="D757" s="92">
        <v>0</v>
      </c>
      <c r="E757" s="300"/>
      <c r="F757" s="104" t="s">
        <v>374</v>
      </c>
      <c r="G757" s="95"/>
      <c r="H757" s="96"/>
      <c r="I757" s="92">
        <v>0</v>
      </c>
      <c r="J757" s="302"/>
    </row>
    <row r="758" spans="1:10" s="303" customFormat="1" ht="15.6" customHeight="1">
      <c r="A758" s="104" t="s">
        <v>225</v>
      </c>
      <c r="B758" s="95"/>
      <c r="C758" s="96"/>
      <c r="D758" s="92">
        <v>3453804.4499999997</v>
      </c>
      <c r="E758" s="300"/>
      <c r="F758" s="104" t="s">
        <v>171</v>
      </c>
      <c r="G758" s="95"/>
      <c r="H758" s="96"/>
      <c r="I758" s="92">
        <v>55908637.299999997</v>
      </c>
      <c r="J758" s="302"/>
    </row>
    <row r="759" spans="1:10" s="303" customFormat="1" ht="15.6" customHeight="1">
      <c r="A759" s="91" t="s">
        <v>705</v>
      </c>
      <c r="B759" s="48"/>
      <c r="C759" s="45"/>
      <c r="D759" s="92">
        <v>87.6</v>
      </c>
      <c r="E759" s="300"/>
      <c r="F759" s="91" t="s">
        <v>705</v>
      </c>
      <c r="G759" s="48"/>
      <c r="H759" s="45"/>
      <c r="I759" s="92">
        <v>168.51</v>
      </c>
      <c r="J759" s="302"/>
    </row>
    <row r="760" spans="1:10" s="303" customFormat="1" ht="15.6" customHeight="1">
      <c r="A760" s="82" t="s">
        <v>226</v>
      </c>
      <c r="C760" s="505"/>
      <c r="D760" s="182">
        <v>-3453892.05</v>
      </c>
      <c r="E760" s="300"/>
      <c r="F760" s="82" t="s">
        <v>388</v>
      </c>
      <c r="I760" s="193">
        <v>-55908805.809999987</v>
      </c>
      <c r="J760" s="302"/>
    </row>
    <row r="761" spans="1:10" s="303" customFormat="1" ht="15.6" customHeight="1" thickBot="1">
      <c r="A761" s="49" t="s">
        <v>346</v>
      </c>
      <c r="B761" s="49"/>
      <c r="C761" s="50"/>
      <c r="D761" s="94">
        <v>0</v>
      </c>
      <c r="E761" s="300"/>
      <c r="F761" s="49" t="s">
        <v>348</v>
      </c>
      <c r="G761" s="49"/>
      <c r="H761" s="50"/>
      <c r="I761" s="94">
        <v>0</v>
      </c>
      <c r="J761" s="302"/>
    </row>
    <row r="762" spans="1:10" s="303" customFormat="1" ht="15.6" customHeight="1" thickTop="1">
      <c r="A762" s="95"/>
      <c r="B762" s="77"/>
      <c r="C762" s="77"/>
      <c r="D762" s="103"/>
      <c r="E762" s="300"/>
      <c r="F762" s="299"/>
      <c r="G762" s="299"/>
      <c r="H762" s="299"/>
      <c r="I762" s="301"/>
      <c r="J762" s="302"/>
    </row>
    <row r="763" spans="1:10" s="303" customFormat="1" ht="15.6" customHeight="1" thickBot="1">
      <c r="A763" s="299"/>
      <c r="B763" s="299"/>
      <c r="C763" s="299"/>
      <c r="D763" s="299"/>
      <c r="E763" s="300"/>
      <c r="F763" s="299"/>
      <c r="G763" s="299"/>
      <c r="H763" s="299"/>
      <c r="I763" s="301"/>
      <c r="J763" s="302"/>
    </row>
    <row r="764" spans="1:10" s="303" customFormat="1" ht="15.6" customHeight="1" thickTop="1">
      <c r="A764" s="47" t="s">
        <v>674</v>
      </c>
      <c r="B764" s="47"/>
      <c r="C764" s="43"/>
      <c r="D764" s="44" t="s">
        <v>360</v>
      </c>
      <c r="E764" s="300"/>
      <c r="J764" s="302"/>
    </row>
    <row r="765" spans="1:10" s="303" customFormat="1" ht="15.6" customHeight="1">
      <c r="A765" s="104" t="s">
        <v>694</v>
      </c>
      <c r="B765" s="95"/>
      <c r="C765" s="96"/>
      <c r="D765" s="92">
        <v>18000000</v>
      </c>
      <c r="E765" s="300"/>
      <c r="J765" s="302"/>
    </row>
    <row r="766" spans="1:10" s="303" customFormat="1" ht="15.6" customHeight="1">
      <c r="A766" s="104" t="s">
        <v>227</v>
      </c>
      <c r="B766" s="95"/>
      <c r="C766" s="96"/>
      <c r="D766" s="92">
        <v>0</v>
      </c>
      <c r="E766" s="300"/>
      <c r="J766" s="302"/>
    </row>
    <row r="767" spans="1:10" s="303" customFormat="1" ht="15.6" customHeight="1">
      <c r="A767" s="104" t="s">
        <v>342</v>
      </c>
      <c r="B767" s="95"/>
      <c r="C767" s="96"/>
      <c r="D767" s="92">
        <v>0</v>
      </c>
      <c r="E767" s="300"/>
      <c r="J767" s="302"/>
    </row>
    <row r="768" spans="1:10" s="303" customFormat="1" ht="15.6" customHeight="1">
      <c r="A768" s="104" t="s">
        <v>343</v>
      </c>
      <c r="B768" s="95"/>
      <c r="C768" s="96"/>
      <c r="D768" s="92">
        <v>0</v>
      </c>
      <c r="E768" s="300"/>
      <c r="J768" s="302"/>
    </row>
    <row r="769" spans="1:10" s="303" customFormat="1" ht="15.6" customHeight="1">
      <c r="A769" s="91" t="s">
        <v>344</v>
      </c>
      <c r="B769" s="48"/>
      <c r="C769" s="45"/>
      <c r="D769" s="92">
        <v>0</v>
      </c>
      <c r="E769" s="300"/>
      <c r="J769" s="302"/>
    </row>
    <row r="770" spans="1:10" s="303" customFormat="1" ht="15.6" customHeight="1" thickBot="1">
      <c r="A770" s="49" t="s">
        <v>675</v>
      </c>
      <c r="B770" s="49"/>
      <c r="C770" s="50"/>
      <c r="D770" s="94">
        <v>18000000</v>
      </c>
      <c r="E770" s="300"/>
      <c r="J770" s="302"/>
    </row>
    <row r="771" spans="1:10" s="303" customFormat="1" ht="15.6" customHeight="1" thickTop="1">
      <c r="A771" s="95"/>
      <c r="B771" s="77"/>
      <c r="C771" s="77"/>
      <c r="D771" s="103"/>
      <c r="E771" s="300"/>
      <c r="J771" s="302"/>
    </row>
    <row r="772" spans="1:10" s="303" customFormat="1" ht="15.6" customHeight="1" thickBot="1">
      <c r="E772" s="300"/>
      <c r="J772" s="302"/>
    </row>
    <row r="773" spans="1:10" s="303" customFormat="1" ht="15.6" customHeight="1" thickTop="1">
      <c r="A773" s="47" t="s">
        <v>668</v>
      </c>
      <c r="B773" s="47"/>
      <c r="C773" s="43"/>
      <c r="D773" s="44" t="s">
        <v>360</v>
      </c>
      <c r="E773" s="300"/>
      <c r="J773" s="302"/>
    </row>
    <row r="774" spans="1:10" s="303" customFormat="1" ht="15.6" customHeight="1">
      <c r="A774" s="104" t="s">
        <v>669</v>
      </c>
      <c r="B774" s="95"/>
      <c r="C774" s="96"/>
      <c r="D774" s="92">
        <v>0</v>
      </c>
      <c r="E774" s="300"/>
      <c r="J774" s="302"/>
    </row>
    <row r="775" spans="1:10" s="303" customFormat="1" ht="15.6" customHeight="1">
      <c r="A775" s="104" t="s">
        <v>695</v>
      </c>
      <c r="B775" s="95"/>
      <c r="C775" s="96"/>
      <c r="D775" s="92">
        <v>0</v>
      </c>
      <c r="E775" s="300"/>
      <c r="J775" s="302"/>
    </row>
    <row r="776" spans="1:10" s="303" customFormat="1" ht="15.6" customHeight="1">
      <c r="A776" s="91" t="s">
        <v>670</v>
      </c>
      <c r="B776" s="48"/>
      <c r="C776" s="45"/>
      <c r="D776" s="92">
        <v>0</v>
      </c>
      <c r="E776" s="300"/>
      <c r="J776" s="302"/>
    </row>
    <row r="777" spans="1:10" s="303" customFormat="1" ht="15.6" customHeight="1">
      <c r="A777" s="82" t="s">
        <v>671</v>
      </c>
      <c r="D777" s="92">
        <v>0</v>
      </c>
      <c r="E777" s="300"/>
      <c r="F777" s="299"/>
      <c r="G777" s="299"/>
      <c r="H777" s="299"/>
      <c r="I777" s="301"/>
      <c r="J777" s="302"/>
    </row>
    <row r="778" spans="1:10" s="303" customFormat="1" ht="15.6" customHeight="1" thickBot="1">
      <c r="A778" s="49" t="s">
        <v>663</v>
      </c>
      <c r="B778" s="49"/>
      <c r="C778" s="50"/>
      <c r="D778" s="94">
        <v>0</v>
      </c>
      <c r="E778" s="300"/>
      <c r="F778" s="299"/>
      <c r="G778" s="299"/>
      <c r="H778" s="299"/>
      <c r="I778" s="301"/>
      <c r="J778" s="302"/>
    </row>
    <row r="779" spans="1:10" s="303" customFormat="1" ht="15.6" customHeight="1" thickTop="1">
      <c r="A779" s="95"/>
      <c r="B779" s="77"/>
      <c r="C779" s="77"/>
      <c r="D779" s="103"/>
      <c r="E779" s="300"/>
      <c r="F779" s="299"/>
      <c r="G779" s="299"/>
      <c r="H779" s="299"/>
      <c r="I779" s="301"/>
      <c r="J779" s="302"/>
    </row>
    <row r="780" spans="1:10" s="303" customFormat="1" ht="15.6" customHeight="1" thickBot="1">
      <c r="A780" s="299"/>
      <c r="B780" s="299"/>
      <c r="C780" s="299"/>
      <c r="D780" s="299"/>
      <c r="E780" s="300"/>
      <c r="F780" s="299"/>
      <c r="G780" s="299"/>
      <c r="H780" s="299"/>
      <c r="I780" s="301"/>
      <c r="J780" s="302"/>
    </row>
    <row r="781" spans="1:10" s="303" customFormat="1" ht="15.6" customHeight="1" thickTop="1">
      <c r="A781" s="47" t="s">
        <v>349</v>
      </c>
      <c r="B781" s="47"/>
      <c r="C781" s="43"/>
      <c r="D781" s="44" t="s">
        <v>360</v>
      </c>
      <c r="E781" s="300"/>
      <c r="F781" s="299"/>
      <c r="G781" s="299"/>
      <c r="H781" s="299"/>
      <c r="I781" s="301"/>
      <c r="J781" s="302"/>
    </row>
    <row r="782" spans="1:10" s="303" customFormat="1" ht="15.6" customHeight="1">
      <c r="A782" s="104" t="s">
        <v>111</v>
      </c>
      <c r="B782" s="95"/>
      <c r="C782" s="96"/>
      <c r="D782" s="92">
        <v>0</v>
      </c>
      <c r="E782" s="300"/>
      <c r="F782" s="299"/>
      <c r="G782" s="299"/>
      <c r="H782" s="299"/>
      <c r="I782" s="301"/>
      <c r="J782" s="302"/>
    </row>
    <row r="783" spans="1:10" s="303" customFormat="1" ht="15.6" customHeight="1">
      <c r="A783" s="104" t="s">
        <v>350</v>
      </c>
      <c r="B783" s="95"/>
      <c r="C783" s="96"/>
      <c r="D783" s="92">
        <v>0</v>
      </c>
      <c r="E783" s="300"/>
      <c r="F783" s="299"/>
      <c r="G783" s="299"/>
      <c r="H783" s="299"/>
      <c r="I783" s="301"/>
      <c r="J783" s="302"/>
    </row>
    <row r="784" spans="1:10" s="303" customFormat="1" ht="15.6" customHeight="1">
      <c r="A784" s="91" t="s">
        <v>351</v>
      </c>
      <c r="B784" s="48"/>
      <c r="C784" s="45"/>
      <c r="D784" s="92">
        <v>0</v>
      </c>
      <c r="E784" s="300"/>
      <c r="F784" s="299"/>
      <c r="G784" s="299"/>
      <c r="H784" s="299"/>
      <c r="I784" s="301"/>
      <c r="J784" s="302"/>
    </row>
    <row r="785" spans="1:13" s="303" customFormat="1" ht="15.6" customHeight="1" thickBot="1">
      <c r="A785" s="49" t="s">
        <v>352</v>
      </c>
      <c r="B785" s="49"/>
      <c r="C785" s="50"/>
      <c r="D785" s="94">
        <v>0</v>
      </c>
      <c r="E785" s="300"/>
      <c r="F785" s="299"/>
      <c r="G785" s="299"/>
      <c r="H785" s="299"/>
      <c r="I785" s="301"/>
      <c r="J785" s="302"/>
    </row>
    <row r="786" spans="1:13" s="303" customFormat="1" ht="15.6" customHeight="1" thickTop="1">
      <c r="A786" s="95"/>
      <c r="B786" s="77"/>
      <c r="C786" s="77"/>
      <c r="D786" s="103"/>
      <c r="E786" s="300"/>
      <c r="F786" s="299"/>
      <c r="G786" s="299"/>
      <c r="H786" s="299"/>
      <c r="I786" s="301"/>
      <c r="J786" s="302"/>
    </row>
    <row r="787" spans="1:13" s="303" customFormat="1" ht="15.6" customHeight="1" thickBot="1">
      <c r="A787" s="299"/>
      <c r="B787" s="299"/>
      <c r="C787" s="299"/>
      <c r="D787" s="299"/>
      <c r="E787" s="300"/>
      <c r="F787" s="299"/>
      <c r="G787" s="299"/>
      <c r="H787" s="299"/>
      <c r="I787" s="301"/>
      <c r="J787" s="302"/>
    </row>
    <row r="788" spans="1:13" s="303" customFormat="1" ht="15.6" customHeight="1" thickTop="1">
      <c r="A788" s="47" t="s">
        <v>353</v>
      </c>
      <c r="B788" s="47"/>
      <c r="C788" s="43"/>
      <c r="D788" s="44" t="s">
        <v>360</v>
      </c>
      <c r="E788" s="300"/>
      <c r="F788" s="299"/>
      <c r="G788" s="299"/>
      <c r="H788" s="299"/>
      <c r="I788" s="301"/>
      <c r="J788" s="302"/>
    </row>
    <row r="789" spans="1:13" s="303" customFormat="1" ht="15.6" customHeight="1">
      <c r="A789" s="104" t="s">
        <v>354</v>
      </c>
      <c r="B789" s="95"/>
      <c r="C789" s="96"/>
      <c r="D789" s="92">
        <v>9200</v>
      </c>
      <c r="E789" s="300"/>
      <c r="F789" s="299"/>
      <c r="G789" s="299"/>
      <c r="H789" s="299"/>
      <c r="I789" s="301"/>
      <c r="J789" s="302"/>
    </row>
    <row r="790" spans="1:13" s="303" customFormat="1" ht="15.6" customHeight="1">
      <c r="A790" s="91" t="s">
        <v>355</v>
      </c>
      <c r="B790" s="48"/>
      <c r="C790" s="45"/>
      <c r="D790" s="92">
        <v>600</v>
      </c>
      <c r="E790" s="300"/>
      <c r="F790" s="299"/>
      <c r="G790" s="299"/>
      <c r="H790" s="299"/>
      <c r="I790" s="301"/>
      <c r="J790" s="302"/>
    </row>
    <row r="791" spans="1:13" s="303" customFormat="1" ht="15.6" customHeight="1" thickBot="1">
      <c r="A791" s="49" t="s">
        <v>356</v>
      </c>
      <c r="B791" s="49"/>
      <c r="C791" s="50"/>
      <c r="D791" s="94">
        <v>9800</v>
      </c>
      <c r="E791" s="300"/>
      <c r="F791" s="299"/>
      <c r="G791" s="299"/>
      <c r="H791" s="299"/>
      <c r="I791" s="301"/>
      <c r="J791" s="302"/>
    </row>
    <row r="792" spans="1:13" s="303" customFormat="1" ht="15.6" customHeight="1" thickTop="1">
      <c r="E792" s="300"/>
      <c r="F792" s="299"/>
      <c r="G792" s="299"/>
      <c r="H792" s="299"/>
      <c r="I792" s="301"/>
      <c r="J792" s="302"/>
    </row>
    <row r="793" spans="1:13" s="303" customFormat="1" ht="15.6" customHeight="1">
      <c r="E793" s="300"/>
      <c r="F793" s="299"/>
      <c r="G793" s="299"/>
      <c r="H793" s="299"/>
      <c r="I793" s="301"/>
      <c r="J793" s="302"/>
    </row>
    <row r="794" spans="1:13" s="303" customFormat="1" ht="15.6" customHeight="1">
      <c r="E794" s="300"/>
      <c r="F794" s="299"/>
      <c r="G794" s="299"/>
      <c r="H794" s="299"/>
      <c r="I794" s="301"/>
      <c r="J794" s="302"/>
    </row>
    <row r="795" spans="1:13" s="303" customFormat="1" ht="15.6" customHeight="1">
      <c r="E795" s="300"/>
      <c r="F795" s="299"/>
      <c r="G795" s="299"/>
      <c r="H795" s="299"/>
      <c r="I795" s="301"/>
      <c r="J795" s="302"/>
    </row>
    <row r="796" spans="1:13" s="303" customFormat="1" ht="15.6" customHeight="1">
      <c r="E796" s="300"/>
      <c r="F796" s="299"/>
      <c r="G796" s="299"/>
      <c r="H796" s="299"/>
      <c r="I796" s="301"/>
      <c r="J796" s="302"/>
    </row>
    <row r="797" spans="1:13" s="88" customFormat="1" ht="18" customHeight="1">
      <c r="K797" s="506"/>
      <c r="L797" s="216"/>
    </row>
    <row r="798" spans="1:13" s="88" customFormat="1" ht="45.75" customHeight="1">
      <c r="A798" s="95"/>
      <c r="B798" s="77"/>
      <c r="C798" s="77"/>
      <c r="D798" s="103"/>
      <c r="K798" s="507"/>
      <c r="L798" s="216"/>
    </row>
    <row r="799" spans="1:13" s="206" customFormat="1" ht="36.75" customHeight="1">
      <c r="K799" s="508"/>
      <c r="L799" s="216"/>
      <c r="M799" s="88"/>
    </row>
    <row r="800" spans="1:13" s="88" customFormat="1">
      <c r="K800" s="508"/>
      <c r="L800" s="216"/>
    </row>
    <row r="801" spans="1:13" s="88" customFormat="1">
      <c r="K801" s="506"/>
      <c r="L801" s="216"/>
    </row>
    <row r="802" spans="1:13" s="88" customFormat="1">
      <c r="K802" s="216"/>
      <c r="L802" s="216"/>
    </row>
    <row r="803" spans="1:13" s="88" customFormat="1">
      <c r="K803" s="216"/>
      <c r="L803" s="216"/>
    </row>
    <row r="804" spans="1:13" s="88" customFormat="1" ht="46.5" customHeight="1">
      <c r="K804" s="216"/>
      <c r="L804" s="216"/>
    </row>
    <row r="805" spans="1:13" s="88" customFormat="1" ht="15.75" customHeight="1">
      <c r="K805" s="216"/>
      <c r="L805" s="216"/>
    </row>
    <row r="806" spans="1:13" s="88" customFormat="1">
      <c r="K806" s="216"/>
      <c r="L806" s="216"/>
    </row>
    <row r="807" spans="1:13" s="88" customFormat="1">
      <c r="K807" s="216"/>
      <c r="L807" s="216"/>
    </row>
    <row r="808" spans="1:13" s="88" customFormat="1" ht="15.75">
      <c r="K808" s="216"/>
      <c r="L808" s="216"/>
      <c r="M808" s="509"/>
    </row>
    <row r="809" spans="1:13" s="88" customFormat="1">
      <c r="A809" s="70"/>
      <c r="B809" s="70"/>
      <c r="C809" s="70"/>
      <c r="D809" s="70"/>
      <c r="E809" s="70"/>
      <c r="G809" s="70"/>
      <c r="H809" s="510"/>
      <c r="I809" s="510"/>
      <c r="J809" s="216"/>
      <c r="K809" s="216"/>
      <c r="L809" s="216"/>
    </row>
    <row r="810" spans="1:13" s="88" customFormat="1">
      <c r="A810" s="70"/>
      <c r="B810" s="70"/>
      <c r="C810" s="70"/>
      <c r="D810" s="70"/>
      <c r="E810" s="70"/>
      <c r="G810" s="70"/>
      <c r="H810" s="510"/>
      <c r="I810" s="510"/>
      <c r="J810" s="216"/>
      <c r="K810" s="216"/>
      <c r="L810" s="216"/>
    </row>
    <row r="811" spans="1:13" s="88" customFormat="1">
      <c r="A811" s="70"/>
      <c r="B811" s="70"/>
      <c r="C811" s="70"/>
      <c r="D811" s="70"/>
      <c r="E811" s="70"/>
      <c r="G811" s="70"/>
      <c r="H811" s="510"/>
      <c r="I811" s="510"/>
      <c r="J811" s="216"/>
      <c r="K811" s="216"/>
      <c r="L811" s="216"/>
    </row>
    <row r="812" spans="1:13" s="88" customFormat="1">
      <c r="A812" s="70"/>
      <c r="B812" s="70"/>
      <c r="C812" s="70"/>
      <c r="D812" s="70"/>
      <c r="E812" s="70"/>
      <c r="G812" s="70"/>
      <c r="H812" s="510"/>
      <c r="I812" s="510"/>
      <c r="J812" s="216"/>
      <c r="K812" s="216"/>
      <c r="L812" s="216"/>
    </row>
    <row r="813" spans="1:13" s="88" customFormat="1">
      <c r="A813" s="70"/>
      <c r="B813" s="70"/>
      <c r="C813" s="70"/>
      <c r="D813" s="70"/>
      <c r="E813" s="70"/>
      <c r="G813" s="70"/>
      <c r="H813" s="510"/>
      <c r="I813" s="510"/>
      <c r="J813" s="216"/>
      <c r="K813" s="216"/>
      <c r="L813" s="216"/>
    </row>
    <row r="814" spans="1:13" s="88" customFormat="1" ht="45">
      <c r="A814" s="563" t="s">
        <v>434</v>
      </c>
      <c r="B814" s="563"/>
      <c r="C814" s="563"/>
      <c r="D814" s="563"/>
      <c r="E814" s="563"/>
      <c r="F814" s="563"/>
      <c r="G814" s="563"/>
      <c r="H814" s="563"/>
      <c r="I814" s="563"/>
      <c r="J814" s="563"/>
      <c r="K814" s="216"/>
      <c r="L814" s="216"/>
    </row>
    <row r="815" spans="1:13" s="86" customFormat="1" ht="30">
      <c r="A815" s="246"/>
      <c r="B815" s="246"/>
      <c r="C815" s="246"/>
      <c r="D815" s="246"/>
      <c r="E815" s="247" t="s">
        <v>229</v>
      </c>
      <c r="F815" s="246"/>
      <c r="G815" s="246"/>
      <c r="H815" s="248" t="s">
        <v>4</v>
      </c>
      <c r="I815" s="556">
        <v>44592</v>
      </c>
      <c r="J815" s="556"/>
    </row>
    <row r="816" spans="1:13" s="86" customFormat="1" ht="12.75"/>
    <row r="817" spans="1:10" s="86" customFormat="1" ht="12.75"/>
    <row r="818" spans="1:10" s="86" customFormat="1" ht="12.75"/>
    <row r="819" spans="1:10" s="86" customFormat="1" ht="16.5" thickBot="1">
      <c r="A819" s="211" t="s">
        <v>95</v>
      </c>
      <c r="B819" s="211"/>
      <c r="C819" s="506"/>
      <c r="D819" s="506"/>
      <c r="E819" s="506"/>
      <c r="F819" s="506"/>
      <c r="G819" s="506"/>
      <c r="H819" s="506"/>
      <c r="I819" s="506"/>
      <c r="J819" s="506"/>
    </row>
    <row r="820" spans="1:10" s="86" customFormat="1" ht="57.75" customHeight="1" thickTop="1">
      <c r="A820" s="219"/>
      <c r="B820" s="438" t="s">
        <v>96</v>
      </c>
      <c r="C820" s="438" t="s">
        <v>72</v>
      </c>
      <c r="D820" s="438" t="s">
        <v>98</v>
      </c>
      <c r="E820" s="438" t="s">
        <v>99</v>
      </c>
      <c r="F820" s="438" t="s">
        <v>100</v>
      </c>
      <c r="G820" s="438" t="s">
        <v>101</v>
      </c>
      <c r="H820" s="438" t="s">
        <v>102</v>
      </c>
      <c r="I820" s="438" t="s">
        <v>103</v>
      </c>
      <c r="J820" s="220" t="s">
        <v>104</v>
      </c>
    </row>
    <row r="821" spans="1:10" s="86" customFormat="1" ht="72.75" customHeight="1" thickBot="1">
      <c r="A821" s="41" t="s">
        <v>336</v>
      </c>
      <c r="B821" s="64">
        <v>63000</v>
      </c>
      <c r="C821" s="511" t="s">
        <v>73</v>
      </c>
      <c r="D821" s="512">
        <v>1322279662.98</v>
      </c>
      <c r="E821" s="511" t="s">
        <v>324</v>
      </c>
      <c r="F821" s="4" t="s">
        <v>435</v>
      </c>
      <c r="G821" s="5">
        <v>1.4E-2</v>
      </c>
      <c r="H821" s="5">
        <v>1.8068875099999999E-2</v>
      </c>
      <c r="I821" s="4" t="s">
        <v>730</v>
      </c>
      <c r="J821" s="513">
        <v>101485.60999999999</v>
      </c>
    </row>
    <row r="822" spans="1:10" s="86" customFormat="1" ht="15.75" thickTop="1">
      <c r="A822" s="694"/>
      <c r="B822" s="694"/>
      <c r="C822" s="694"/>
      <c r="D822" s="694"/>
      <c r="E822" s="694"/>
      <c r="F822" s="694"/>
      <c r="G822" s="694"/>
      <c r="H822" s="514"/>
      <c r="I822" s="514"/>
      <c r="J822" s="216"/>
    </row>
    <row r="823" spans="1:10" s="86" customFormat="1" ht="27.6" customHeight="1">
      <c r="A823" s="88"/>
      <c r="B823" s="88"/>
      <c r="C823" s="216"/>
      <c r="D823" s="244"/>
      <c r="E823" s="216"/>
      <c r="F823" s="216"/>
      <c r="G823" s="216"/>
      <c r="H823" s="216"/>
      <c r="I823" s="216"/>
      <c r="J823" s="216"/>
    </row>
    <row r="824" spans="1:10" s="86" customFormat="1">
      <c r="A824" s="216"/>
      <c r="B824" s="216"/>
      <c r="C824" s="216"/>
      <c r="D824" s="88"/>
      <c r="E824" s="216"/>
      <c r="F824" s="216"/>
      <c r="G824" s="216"/>
      <c r="H824" s="216"/>
      <c r="I824" s="216"/>
      <c r="J824" s="216"/>
    </row>
    <row r="825" spans="1:10" s="86" customFormat="1" ht="16.5" thickBot="1">
      <c r="A825" s="93" t="s">
        <v>337</v>
      </c>
      <c r="B825" s="515"/>
      <c r="C825" s="70"/>
      <c r="D825" s="70"/>
      <c r="E825" s="245"/>
      <c r="F825" s="245"/>
      <c r="G825" s="216"/>
      <c r="H825" s="216"/>
      <c r="I825" s="216"/>
      <c r="J825" s="216"/>
    </row>
    <row r="826" spans="1:10" s="86" customFormat="1" ht="57.75" customHeight="1" thickTop="1">
      <c r="A826" s="516"/>
      <c r="B826" s="638" t="s">
        <v>338</v>
      </c>
      <c r="C826" s="639"/>
      <c r="D826" s="638" t="s">
        <v>697</v>
      </c>
      <c r="E826" s="639"/>
      <c r="F826" s="517" t="s">
        <v>327</v>
      </c>
      <c r="G826" s="518" t="s">
        <v>696</v>
      </c>
      <c r="H826" s="518" t="s">
        <v>328</v>
      </c>
      <c r="I826" s="519" t="s">
        <v>280</v>
      </c>
      <c r="J826" s="216"/>
    </row>
    <row r="827" spans="1:10" s="86" customFormat="1" ht="15.75">
      <c r="A827" s="520"/>
      <c r="B827" s="521" t="s">
        <v>329</v>
      </c>
      <c r="C827" s="522" t="s">
        <v>330</v>
      </c>
      <c r="D827" s="239" t="s">
        <v>329</v>
      </c>
      <c r="E827" s="239" t="s">
        <v>330</v>
      </c>
      <c r="F827" s="523"/>
      <c r="G827" s="524"/>
      <c r="H827" s="525"/>
      <c r="I827" s="241"/>
      <c r="J827" s="216"/>
    </row>
    <row r="828" spans="1:10" s="86" customFormat="1" ht="15.75">
      <c r="A828" s="526" t="s">
        <v>379</v>
      </c>
      <c r="B828" s="527"/>
      <c r="C828" s="478"/>
      <c r="D828" s="70"/>
      <c r="E828" s="70"/>
      <c r="F828" s="523"/>
      <c r="G828" s="524"/>
      <c r="H828" s="528"/>
      <c r="I828" s="529"/>
      <c r="J828" s="216"/>
    </row>
    <row r="829" spans="1:10" s="86" customFormat="1">
      <c r="A829" s="88" t="s">
        <v>324</v>
      </c>
      <c r="B829" s="530" t="s">
        <v>753</v>
      </c>
      <c r="C829" s="531" t="s">
        <v>754</v>
      </c>
      <c r="D829" s="226" t="s">
        <v>753</v>
      </c>
      <c r="E829" s="226" t="s">
        <v>754</v>
      </c>
      <c r="F829" s="532" t="s">
        <v>49</v>
      </c>
      <c r="G829" s="532">
        <v>0</v>
      </c>
      <c r="H829" s="533">
        <v>0</v>
      </c>
      <c r="I829" s="534">
        <v>8377960.8581344187</v>
      </c>
      <c r="J829" s="640"/>
    </row>
    <row r="830" spans="1:10" s="86" customFormat="1">
      <c r="A830" s="478"/>
      <c r="B830" s="535"/>
      <c r="C830" s="536"/>
      <c r="D830" s="70"/>
      <c r="E830" s="70"/>
      <c r="F830" s="523"/>
      <c r="G830" s="524"/>
      <c r="H830" s="537"/>
      <c r="I830" s="538"/>
      <c r="J830" s="640"/>
    </row>
    <row r="831" spans="1:10" s="86" customFormat="1" ht="15.75" thickBot="1">
      <c r="A831" s="539"/>
      <c r="B831" s="540"/>
      <c r="C831" s="539"/>
      <c r="D831" s="541"/>
      <c r="E831" s="541"/>
      <c r="F831" s="433"/>
      <c r="G831" s="542"/>
      <c r="H831" s="543"/>
      <c r="I831" s="544"/>
      <c r="J831" s="640"/>
    </row>
    <row r="832" spans="1:10" s="86" customFormat="1" ht="13.5" thickTop="1"/>
    <row r="833" spans="1:11" s="86" customFormat="1" ht="12.75"/>
    <row r="834" spans="1:11" s="86" customFormat="1" ht="12.75"/>
    <row r="835" spans="1:11" s="273" customFormat="1" ht="15.75">
      <c r="A835" s="272"/>
      <c r="B835" s="274"/>
      <c r="C835" s="274"/>
      <c r="D835" s="274"/>
      <c r="E835" s="274"/>
      <c r="F835" s="274"/>
      <c r="G835" s="38"/>
      <c r="H835" s="274"/>
      <c r="I835" s="473"/>
      <c r="J835" s="494"/>
      <c r="K835" s="498"/>
    </row>
    <row r="836" spans="1:11" s="273" customFormat="1" ht="15.75">
      <c r="A836" s="272"/>
      <c r="B836" s="274"/>
      <c r="C836" s="274"/>
      <c r="D836" s="274"/>
      <c r="E836" s="274"/>
      <c r="F836" s="274"/>
      <c r="G836" s="38"/>
      <c r="H836" s="274"/>
      <c r="I836" s="473"/>
      <c r="J836" s="494"/>
      <c r="K836" s="498"/>
    </row>
    <row r="837" spans="1:11" s="273" customFormat="1" ht="15.75">
      <c r="A837" s="272"/>
      <c r="B837" s="274"/>
      <c r="C837" s="274"/>
      <c r="D837" s="274"/>
      <c r="E837" s="274"/>
      <c r="F837" s="274"/>
      <c r="G837" s="38"/>
      <c r="H837" s="274"/>
      <c r="I837" s="473"/>
      <c r="J837" s="494"/>
      <c r="K837" s="498"/>
    </row>
    <row r="838" spans="1:11" s="273" customFormat="1" ht="15.75">
      <c r="A838" s="272"/>
      <c r="B838" s="274"/>
      <c r="C838" s="274"/>
      <c r="D838" s="274"/>
      <c r="E838" s="274"/>
      <c r="F838" s="274"/>
      <c r="G838" s="38"/>
      <c r="H838" s="274"/>
      <c r="I838" s="473"/>
      <c r="J838" s="494"/>
      <c r="K838" s="498"/>
    </row>
    <row r="839" spans="1:11" s="273" customFormat="1" ht="15.75">
      <c r="A839" s="272"/>
      <c r="B839" s="274"/>
      <c r="C839" s="274"/>
      <c r="D839" s="274"/>
      <c r="E839" s="274"/>
      <c r="F839" s="274"/>
      <c r="G839" s="38"/>
      <c r="H839" s="274"/>
      <c r="I839" s="473"/>
      <c r="J839" s="494"/>
      <c r="K839" s="498"/>
    </row>
    <row r="840" spans="1:11" s="273" customFormat="1" ht="15.75">
      <c r="A840" s="272"/>
      <c r="B840" s="274"/>
      <c r="C840" s="274"/>
      <c r="D840" s="274"/>
      <c r="E840" s="274"/>
      <c r="F840" s="274"/>
      <c r="G840" s="38"/>
      <c r="H840" s="274"/>
      <c r="I840" s="473"/>
      <c r="J840" s="494"/>
      <c r="K840" s="498"/>
    </row>
    <row r="841" spans="1:11" s="273" customFormat="1" ht="15.75">
      <c r="A841" s="272"/>
      <c r="B841" s="274"/>
      <c r="C841" s="274"/>
      <c r="D841" s="274"/>
      <c r="E841" s="274"/>
      <c r="F841" s="274"/>
      <c r="G841" s="38"/>
      <c r="H841" s="274"/>
      <c r="I841" s="473"/>
      <c r="J841" s="494"/>
      <c r="K841" s="498"/>
    </row>
    <row r="842" spans="1:11" s="273" customFormat="1" ht="15.75">
      <c r="A842" s="272"/>
      <c r="B842" s="274"/>
      <c r="C842" s="274"/>
      <c r="D842" s="274"/>
      <c r="E842" s="274"/>
      <c r="F842" s="274"/>
      <c r="G842" s="38"/>
      <c r="H842" s="274"/>
      <c r="I842" s="473"/>
      <c r="J842" s="494"/>
      <c r="K842" s="498"/>
    </row>
    <row r="843" spans="1:11" s="273" customFormat="1" ht="15.75">
      <c r="A843" s="272"/>
      <c r="B843" s="274"/>
      <c r="C843" s="274"/>
      <c r="D843" s="274"/>
      <c r="E843" s="274"/>
      <c r="F843" s="274"/>
      <c r="G843" s="38"/>
      <c r="H843" s="274"/>
      <c r="I843" s="473"/>
      <c r="J843" s="494"/>
      <c r="K843" s="498"/>
    </row>
    <row r="844" spans="1:11" s="273" customFormat="1" ht="15.75">
      <c r="A844" s="272"/>
      <c r="B844" s="274"/>
      <c r="C844" s="274"/>
      <c r="D844" s="274"/>
      <c r="E844" s="274"/>
      <c r="F844" s="274"/>
      <c r="G844" s="38"/>
      <c r="H844" s="274"/>
      <c r="I844" s="473"/>
      <c r="J844" s="494"/>
      <c r="K844" s="498"/>
    </row>
    <row r="845" spans="1:11" s="273" customFormat="1" ht="15.75">
      <c r="A845" s="272"/>
      <c r="B845" s="274"/>
      <c r="C845" s="274"/>
      <c r="D845" s="274"/>
      <c r="E845" s="274"/>
      <c r="F845" s="274"/>
      <c r="G845" s="38"/>
      <c r="H845" s="274"/>
      <c r="I845" s="473"/>
      <c r="J845" s="494"/>
      <c r="K845" s="498"/>
    </row>
    <row r="846" spans="1:11" s="273" customFormat="1" ht="15.75">
      <c r="A846" s="272"/>
      <c r="B846" s="274"/>
      <c r="C846" s="274"/>
      <c r="D846" s="274"/>
      <c r="E846" s="274"/>
      <c r="F846" s="274"/>
      <c r="G846" s="38"/>
      <c r="H846" s="274"/>
      <c r="I846" s="473"/>
      <c r="J846" s="494"/>
      <c r="K846" s="498"/>
    </row>
    <row r="847" spans="1:11" s="273" customFormat="1" ht="15.75">
      <c r="A847" s="272"/>
      <c r="B847" s="274"/>
      <c r="C847" s="274"/>
      <c r="D847" s="274"/>
      <c r="E847" s="274"/>
      <c r="F847" s="274"/>
      <c r="G847" s="38"/>
      <c r="H847" s="274"/>
      <c r="I847" s="473"/>
      <c r="J847" s="494"/>
      <c r="K847" s="498"/>
    </row>
    <row r="848" spans="1:11" s="273" customFormat="1" ht="15.75">
      <c r="A848" s="272"/>
      <c r="B848" s="274"/>
      <c r="C848" s="274"/>
      <c r="D848" s="274"/>
      <c r="E848" s="274"/>
      <c r="F848" s="274"/>
      <c r="G848" s="38"/>
      <c r="H848" s="274"/>
      <c r="I848" s="473"/>
      <c r="J848" s="494"/>
      <c r="K848" s="498"/>
    </row>
    <row r="849" spans="1:11" s="273" customFormat="1" ht="15.75">
      <c r="A849" s="272"/>
      <c r="B849" s="274"/>
      <c r="C849" s="274"/>
      <c r="D849" s="274"/>
      <c r="E849" s="274"/>
      <c r="F849" s="274"/>
      <c r="G849" s="38"/>
      <c r="H849" s="274"/>
      <c r="I849" s="473"/>
      <c r="J849" s="494"/>
      <c r="K849" s="498"/>
    </row>
    <row r="850" spans="1:11" s="273" customFormat="1" ht="15.75">
      <c r="A850" s="272"/>
      <c r="B850" s="274"/>
      <c r="C850" s="274"/>
      <c r="D850" s="274"/>
      <c r="E850" s="274"/>
      <c r="F850" s="274"/>
      <c r="G850" s="38"/>
      <c r="H850" s="274"/>
      <c r="I850" s="473"/>
      <c r="J850" s="494"/>
      <c r="K850" s="498"/>
    </row>
    <row r="851" spans="1:11" s="273" customFormat="1" ht="15.75">
      <c r="A851" s="272"/>
      <c r="B851" s="274"/>
      <c r="C851" s="274"/>
      <c r="D851" s="274"/>
      <c r="E851" s="274"/>
      <c r="F851" s="274"/>
      <c r="G851" s="38"/>
      <c r="H851" s="274"/>
      <c r="I851" s="473"/>
      <c r="J851" s="494"/>
      <c r="K851" s="498"/>
    </row>
    <row r="852" spans="1:11" s="273" customFormat="1" ht="15.75">
      <c r="A852" s="272"/>
      <c r="B852" s="274"/>
      <c r="C852" s="274"/>
      <c r="D852" s="274"/>
      <c r="E852" s="274"/>
      <c r="F852" s="274"/>
      <c r="G852" s="38"/>
      <c r="H852" s="274"/>
      <c r="I852" s="473"/>
      <c r="J852" s="494"/>
      <c r="K852" s="498"/>
    </row>
    <row r="853" spans="1:11" s="273" customFormat="1" ht="15.75">
      <c r="A853" s="272"/>
      <c r="B853" s="274"/>
      <c r="C853" s="274"/>
      <c r="D853" s="274"/>
      <c r="E853" s="274"/>
      <c r="F853" s="274"/>
      <c r="G853" s="38"/>
      <c r="H853" s="274"/>
      <c r="I853" s="473"/>
      <c r="J853" s="494"/>
      <c r="K853" s="498"/>
    </row>
    <row r="854" spans="1:11" s="273" customFormat="1" ht="15.75">
      <c r="A854" s="272"/>
      <c r="B854" s="274"/>
      <c r="C854" s="274"/>
      <c r="D854" s="274"/>
      <c r="E854" s="274"/>
      <c r="F854" s="274"/>
      <c r="G854" s="38"/>
      <c r="H854" s="274"/>
      <c r="I854" s="473"/>
      <c r="J854" s="494"/>
      <c r="K854" s="498"/>
    </row>
    <row r="855" spans="1:11" s="273" customFormat="1" ht="15.75">
      <c r="A855" s="272"/>
      <c r="B855" s="274"/>
      <c r="C855" s="274"/>
      <c r="D855" s="274"/>
      <c r="E855" s="274"/>
      <c r="F855" s="274"/>
      <c r="G855" s="38"/>
      <c r="H855" s="274"/>
      <c r="I855" s="473"/>
      <c r="J855" s="494"/>
      <c r="K855" s="498"/>
    </row>
    <row r="856" spans="1:11" s="273" customFormat="1" ht="15.75">
      <c r="A856" s="272"/>
      <c r="B856" s="274"/>
      <c r="C856" s="274"/>
      <c r="D856" s="274"/>
      <c r="E856" s="274"/>
      <c r="F856" s="274"/>
      <c r="G856" s="38"/>
      <c r="H856" s="274"/>
      <c r="I856" s="473"/>
      <c r="J856" s="494"/>
      <c r="K856" s="498"/>
    </row>
    <row r="857" spans="1:11" s="273" customFormat="1" ht="15.75">
      <c r="A857" s="272"/>
      <c r="B857" s="274"/>
      <c r="C857" s="274"/>
      <c r="D857" s="274"/>
      <c r="E857" s="274"/>
      <c r="F857" s="274"/>
      <c r="G857" s="38"/>
      <c r="H857" s="274"/>
      <c r="I857" s="473"/>
      <c r="J857" s="494"/>
      <c r="K857" s="498"/>
    </row>
    <row r="858" spans="1:11" s="273" customFormat="1" ht="15.75">
      <c r="A858" s="272"/>
      <c r="B858" s="274"/>
      <c r="C858" s="274"/>
      <c r="D858" s="274"/>
      <c r="E858" s="274"/>
      <c r="F858" s="274"/>
      <c r="G858" s="38"/>
      <c r="H858" s="274"/>
      <c r="I858" s="473"/>
      <c r="J858" s="494"/>
      <c r="K858" s="498"/>
    </row>
    <row r="859" spans="1:11" s="273" customFormat="1" ht="15.75">
      <c r="A859" s="272"/>
      <c r="B859" s="274"/>
      <c r="C859" s="274"/>
      <c r="D859" s="274"/>
      <c r="E859" s="274"/>
      <c r="F859" s="274"/>
      <c r="G859" s="38"/>
      <c r="H859" s="274"/>
      <c r="I859" s="473"/>
      <c r="J859" s="494"/>
      <c r="K859" s="498"/>
    </row>
    <row r="860" spans="1:11" s="273" customFormat="1" ht="15.75">
      <c r="A860" s="272"/>
      <c r="B860" s="274"/>
      <c r="C860" s="274"/>
      <c r="D860" s="274"/>
      <c r="E860" s="274"/>
      <c r="F860" s="274"/>
      <c r="G860" s="38"/>
      <c r="H860" s="274"/>
      <c r="I860" s="473"/>
      <c r="J860" s="494"/>
      <c r="K860" s="498"/>
    </row>
    <row r="861" spans="1:11" s="273" customFormat="1" ht="15.75">
      <c r="A861" s="272"/>
      <c r="B861" s="274"/>
      <c r="C861" s="274"/>
      <c r="D861" s="274"/>
      <c r="E861" s="274"/>
      <c r="F861" s="274"/>
      <c r="G861" s="38"/>
      <c r="H861" s="274"/>
      <c r="I861" s="473"/>
      <c r="J861" s="494"/>
      <c r="K861" s="498"/>
    </row>
    <row r="862" spans="1:11" s="273" customFormat="1" ht="15.75">
      <c r="A862" s="272"/>
      <c r="B862" s="274"/>
      <c r="C862" s="274"/>
      <c r="D862" s="274"/>
      <c r="E862" s="274"/>
      <c r="F862" s="274"/>
      <c r="G862" s="38"/>
      <c r="H862" s="274"/>
      <c r="I862" s="473"/>
      <c r="J862" s="494"/>
      <c r="K862" s="498"/>
    </row>
    <row r="863" spans="1:11" s="273" customFormat="1" ht="15.75">
      <c r="A863" s="272"/>
      <c r="B863" s="274"/>
      <c r="C863" s="274"/>
      <c r="D863" s="274"/>
      <c r="E863" s="274"/>
      <c r="F863" s="274"/>
      <c r="G863" s="38"/>
      <c r="H863" s="274"/>
      <c r="I863" s="473"/>
      <c r="J863" s="494"/>
      <c r="K863" s="498"/>
    </row>
    <row r="864" spans="1:11" s="273" customFormat="1" ht="15.75">
      <c r="A864" s="272"/>
      <c r="B864" s="274"/>
      <c r="C864" s="274"/>
      <c r="D864" s="274"/>
      <c r="E864" s="274"/>
      <c r="F864" s="274"/>
      <c r="G864" s="38"/>
      <c r="H864" s="274"/>
      <c r="I864" s="473"/>
      <c r="J864" s="494"/>
      <c r="K864" s="498"/>
    </row>
    <row r="865" spans="1:11" s="273" customFormat="1" ht="15.75">
      <c r="A865" s="272"/>
      <c r="B865" s="274"/>
      <c r="C865" s="274"/>
      <c r="D865" s="274"/>
      <c r="E865" s="274"/>
      <c r="F865" s="274"/>
      <c r="G865" s="38"/>
      <c r="H865" s="274"/>
      <c r="I865" s="473"/>
      <c r="J865" s="494"/>
      <c r="K865" s="498"/>
    </row>
    <row r="866" spans="1:11" s="273" customFormat="1" ht="15.75">
      <c r="A866" s="272"/>
      <c r="B866" s="274"/>
      <c r="C866" s="274"/>
      <c r="D866" s="274"/>
      <c r="E866" s="274"/>
      <c r="F866" s="274"/>
      <c r="G866" s="38"/>
      <c r="H866" s="274"/>
      <c r="I866" s="473"/>
      <c r="J866" s="494"/>
      <c r="K866" s="498"/>
    </row>
    <row r="867" spans="1:11" s="273" customFormat="1" ht="114.6" customHeight="1">
      <c r="A867" s="272"/>
      <c r="B867" s="274"/>
      <c r="C867" s="274"/>
      <c r="D867" s="274"/>
      <c r="E867" s="274"/>
      <c r="F867" s="274"/>
      <c r="G867" s="38"/>
      <c r="H867" s="274"/>
      <c r="I867" s="473"/>
      <c r="J867" s="494"/>
      <c r="K867" s="498"/>
    </row>
    <row r="868" spans="1:11" s="86" customFormat="1" ht="18.75" hidden="1" customHeight="1"/>
    <row r="869" spans="1:11" s="213" customFormat="1" ht="45">
      <c r="A869" s="563" t="s">
        <v>434</v>
      </c>
      <c r="B869" s="563"/>
      <c r="C869" s="563"/>
      <c r="D869" s="563"/>
      <c r="E869" s="563"/>
      <c r="F869" s="563"/>
      <c r="G869" s="563"/>
      <c r="H869" s="563"/>
      <c r="I869" s="563"/>
      <c r="J869" s="563"/>
    </row>
    <row r="870" spans="1:11" s="214" customFormat="1" ht="30">
      <c r="A870" s="246"/>
      <c r="B870" s="246"/>
      <c r="C870" s="246"/>
      <c r="D870" s="246"/>
      <c r="E870" s="247" t="s">
        <v>229</v>
      </c>
      <c r="F870" s="246"/>
      <c r="G870" s="246"/>
      <c r="H870" s="248" t="s">
        <v>4</v>
      </c>
      <c r="I870" s="556">
        <v>44592</v>
      </c>
      <c r="J870" s="556"/>
    </row>
    <row r="871" spans="1:11" ht="17.25" customHeight="1" thickBot="1">
      <c r="A871" s="545" t="s">
        <v>223</v>
      </c>
      <c r="B871" s="545"/>
      <c r="C871" s="546"/>
      <c r="D871" s="546"/>
      <c r="E871" s="546"/>
      <c r="F871" s="546"/>
      <c r="G871" s="546"/>
      <c r="H871" s="546"/>
      <c r="I871" s="546"/>
      <c r="J871" s="546"/>
    </row>
    <row r="872" spans="1:11" ht="5.25" customHeight="1" thickTop="1">
      <c r="A872" s="211"/>
      <c r="B872" s="212"/>
      <c r="C872" s="547"/>
      <c r="D872" s="245"/>
      <c r="E872" s="245"/>
      <c r="F872" s="245"/>
      <c r="G872" s="245"/>
      <c r="H872" s="245"/>
      <c r="I872" s="245"/>
      <c r="J872" s="245"/>
      <c r="K872" s="245"/>
    </row>
    <row r="873" spans="1:11" ht="29.1" customHeight="1">
      <c r="A873" s="203" t="s">
        <v>559</v>
      </c>
      <c r="B873" s="204"/>
      <c r="C873" s="628" t="s">
        <v>560</v>
      </c>
      <c r="D873" s="629"/>
      <c r="E873" s="629"/>
      <c r="F873" s="629"/>
      <c r="G873" s="629"/>
      <c r="H873" s="629"/>
      <c r="I873" s="629"/>
      <c r="J873" s="629"/>
      <c r="K873" s="245"/>
    </row>
    <row r="874" spans="1:11" s="548" customFormat="1" ht="18.75" customHeight="1">
      <c r="A874" s="626" t="s">
        <v>48</v>
      </c>
      <c r="B874" s="627"/>
      <c r="C874" s="628" t="s">
        <v>382</v>
      </c>
      <c r="D874" s="629"/>
      <c r="E874" s="629"/>
      <c r="F874" s="629"/>
      <c r="G874" s="629"/>
      <c r="H874" s="629"/>
      <c r="I874" s="629"/>
      <c r="J874" s="629"/>
      <c r="K874" s="245"/>
    </row>
    <row r="875" spans="1:11" s="548" customFormat="1" ht="18.75" customHeight="1">
      <c r="A875" s="692" t="s">
        <v>224</v>
      </c>
      <c r="B875" s="693"/>
      <c r="C875" s="630" t="s">
        <v>678</v>
      </c>
      <c r="D875" s="631"/>
      <c r="E875" s="631"/>
      <c r="F875" s="631"/>
      <c r="G875" s="631"/>
      <c r="H875" s="631"/>
      <c r="I875" s="631"/>
      <c r="J875" s="631"/>
      <c r="K875" s="245"/>
    </row>
    <row r="876" spans="1:11" s="82" customFormat="1" ht="30.6" customHeight="1">
      <c r="A876" s="690" t="s">
        <v>561</v>
      </c>
      <c r="B876" s="691"/>
      <c r="C876" s="628" t="s">
        <v>562</v>
      </c>
      <c r="D876" s="629"/>
      <c r="E876" s="629"/>
      <c r="F876" s="629"/>
      <c r="G876" s="629"/>
      <c r="H876" s="629"/>
      <c r="I876" s="629"/>
      <c r="J876" s="629"/>
      <c r="K876" s="303"/>
    </row>
    <row r="877" spans="1:11" s="82" customFormat="1" ht="113.1" customHeight="1">
      <c r="A877" s="203" t="s">
        <v>162</v>
      </c>
      <c r="B877" s="204"/>
      <c r="C877" s="628" t="s">
        <v>563</v>
      </c>
      <c r="D877" s="629"/>
      <c r="E877" s="629"/>
      <c r="F877" s="629"/>
      <c r="G877" s="629"/>
      <c r="H877" s="629"/>
      <c r="I877" s="629"/>
      <c r="J877" s="629"/>
      <c r="K877" s="549"/>
    </row>
    <row r="878" spans="1:11" s="82" customFormat="1" ht="39" customHeight="1">
      <c r="A878" s="203" t="s">
        <v>339</v>
      </c>
      <c r="B878" s="204"/>
      <c r="C878" s="628" t="s">
        <v>564</v>
      </c>
      <c r="D878" s="629"/>
      <c r="E878" s="629"/>
      <c r="F878" s="629"/>
      <c r="G878" s="629"/>
      <c r="H878" s="629"/>
      <c r="I878" s="629"/>
      <c r="J878" s="629"/>
      <c r="K878" s="549"/>
    </row>
    <row r="879" spans="1:11" s="82" customFormat="1" ht="24.6" customHeight="1">
      <c r="A879" s="626" t="s">
        <v>221</v>
      </c>
      <c r="B879" s="627"/>
      <c r="C879" s="628" t="s">
        <v>389</v>
      </c>
      <c r="D879" s="629"/>
      <c r="E879" s="629"/>
      <c r="F879" s="629"/>
      <c r="G879" s="629"/>
      <c r="H879" s="629"/>
      <c r="I879" s="629"/>
      <c r="J879" s="629"/>
      <c r="K879" s="549"/>
    </row>
    <row r="880" spans="1:11" s="82" customFormat="1" ht="24.6" customHeight="1">
      <c r="A880" s="626" t="s">
        <v>534</v>
      </c>
      <c r="B880" s="627"/>
      <c r="C880" s="628" t="s">
        <v>565</v>
      </c>
      <c r="D880" s="629"/>
      <c r="E880" s="629"/>
      <c r="F880" s="629"/>
      <c r="G880" s="629"/>
      <c r="H880" s="629"/>
      <c r="I880" s="629"/>
      <c r="J880" s="629"/>
      <c r="K880" s="549"/>
    </row>
    <row r="881" spans="1:11" s="82" customFormat="1" ht="21" customHeight="1">
      <c r="A881" s="626" t="s">
        <v>164</v>
      </c>
      <c r="B881" s="627"/>
      <c r="C881" s="628" t="s">
        <v>165</v>
      </c>
      <c r="D881" s="629"/>
      <c r="E881" s="629"/>
      <c r="F881" s="629"/>
      <c r="G881" s="629"/>
      <c r="H881" s="629"/>
      <c r="I881" s="629"/>
      <c r="J881" s="629"/>
      <c r="K881" s="549"/>
    </row>
    <row r="882" spans="1:11" s="82" customFormat="1" ht="18.75" customHeight="1">
      <c r="A882" s="626" t="s">
        <v>521</v>
      </c>
      <c r="B882" s="627"/>
      <c r="C882" s="628" t="s">
        <v>566</v>
      </c>
      <c r="D882" s="629"/>
      <c r="E882" s="629"/>
      <c r="F882" s="629"/>
      <c r="G882" s="629"/>
      <c r="H882" s="629"/>
      <c r="I882" s="629"/>
      <c r="J882" s="629"/>
      <c r="K882" s="549"/>
    </row>
    <row r="883" spans="1:11" s="82" customFormat="1" ht="20.65" customHeight="1">
      <c r="A883" s="203" t="s">
        <v>567</v>
      </c>
      <c r="B883" s="204"/>
      <c r="C883" s="628" t="s">
        <v>568</v>
      </c>
      <c r="D883" s="629"/>
      <c r="E883" s="629"/>
      <c r="F883" s="629"/>
      <c r="G883" s="629"/>
      <c r="H883" s="629"/>
      <c r="I883" s="629"/>
      <c r="J883" s="629"/>
      <c r="K883" s="549"/>
    </row>
    <row r="884" spans="1:11" s="82" customFormat="1" ht="32.1" customHeight="1">
      <c r="A884" s="203" t="s">
        <v>523</v>
      </c>
      <c r="B884" s="204"/>
      <c r="C884" s="628" t="s">
        <v>569</v>
      </c>
      <c r="D884" s="629"/>
      <c r="E884" s="629"/>
      <c r="F884" s="629"/>
      <c r="G884" s="629"/>
      <c r="H884" s="629"/>
      <c r="I884" s="629"/>
      <c r="J884" s="629"/>
      <c r="K884" s="549"/>
    </row>
    <row r="885" spans="1:11" s="82" customFormat="1" ht="32.1" customHeight="1">
      <c r="A885" s="632" t="s">
        <v>679</v>
      </c>
      <c r="B885" s="695"/>
      <c r="C885" s="630" t="s">
        <v>680</v>
      </c>
      <c r="D885" s="631"/>
      <c r="E885" s="631"/>
      <c r="F885" s="631"/>
      <c r="G885" s="631"/>
      <c r="H885" s="631"/>
      <c r="I885" s="631"/>
      <c r="J885" s="631"/>
      <c r="K885" s="549"/>
    </row>
    <row r="886" spans="1:11" s="82" customFormat="1" ht="32.1" customHeight="1">
      <c r="A886" s="632" t="s">
        <v>681</v>
      </c>
      <c r="B886" s="695"/>
      <c r="C886" s="630" t="s">
        <v>682</v>
      </c>
      <c r="D886" s="631"/>
      <c r="E886" s="631"/>
      <c r="F886" s="631"/>
      <c r="G886" s="631"/>
      <c r="H886" s="631"/>
      <c r="I886" s="631"/>
      <c r="J886" s="631"/>
      <c r="K886" s="549"/>
    </row>
    <row r="887" spans="1:11" s="550" customFormat="1" ht="38.65" customHeight="1">
      <c r="A887" s="626" t="s">
        <v>571</v>
      </c>
      <c r="B887" s="627"/>
      <c r="C887" s="628" t="s">
        <v>572</v>
      </c>
      <c r="D887" s="629"/>
      <c r="E887" s="629"/>
      <c r="F887" s="629"/>
      <c r="G887" s="629"/>
      <c r="H887" s="629"/>
      <c r="I887" s="629"/>
      <c r="J887" s="629"/>
      <c r="K887" s="549"/>
    </row>
    <row r="888" spans="1:11" s="82" customFormat="1" ht="18" customHeight="1">
      <c r="A888" s="626" t="s">
        <v>573</v>
      </c>
      <c r="B888" s="627"/>
      <c r="C888" s="628" t="s">
        <v>574</v>
      </c>
      <c r="D888" s="629"/>
      <c r="E888" s="629"/>
      <c r="F888" s="629"/>
      <c r="G888" s="629"/>
      <c r="H888" s="629"/>
      <c r="I888" s="629"/>
      <c r="J888" s="629"/>
      <c r="K888" s="549"/>
    </row>
    <row r="889" spans="1:11" s="82" customFormat="1" ht="18" customHeight="1">
      <c r="A889" s="203" t="s">
        <v>513</v>
      </c>
      <c r="B889" s="204"/>
      <c r="C889" s="628" t="s">
        <v>575</v>
      </c>
      <c r="D889" s="629"/>
      <c r="E889" s="629"/>
      <c r="F889" s="629"/>
      <c r="G889" s="629"/>
      <c r="H889" s="629"/>
      <c r="I889" s="629"/>
      <c r="J889" s="629"/>
      <c r="K889" s="549"/>
    </row>
    <row r="890" spans="1:11" s="82" customFormat="1" ht="36.6" customHeight="1">
      <c r="A890" s="203" t="s">
        <v>576</v>
      </c>
      <c r="B890" s="204"/>
      <c r="C890" s="628" t="s">
        <v>577</v>
      </c>
      <c r="D890" s="629"/>
      <c r="E890" s="629"/>
      <c r="F890" s="629"/>
      <c r="G890" s="629"/>
      <c r="H890" s="629"/>
      <c r="I890" s="629"/>
      <c r="J890" s="629"/>
      <c r="K890" s="549"/>
    </row>
    <row r="891" spans="1:11" s="82" customFormat="1" ht="24.6" customHeight="1">
      <c r="A891" s="203" t="s">
        <v>578</v>
      </c>
      <c r="B891" s="204"/>
      <c r="C891" s="628" t="s">
        <v>579</v>
      </c>
      <c r="D891" s="629"/>
      <c r="E891" s="629"/>
      <c r="F891" s="629"/>
      <c r="G891" s="629"/>
      <c r="H891" s="629"/>
      <c r="I891" s="629"/>
      <c r="J891" s="629"/>
      <c r="K891" s="549"/>
    </row>
    <row r="892" spans="1:11" s="82" customFormat="1" ht="27" customHeight="1">
      <c r="A892" s="203" t="s">
        <v>582</v>
      </c>
      <c r="B892" s="204"/>
      <c r="C892" s="628" t="s">
        <v>583</v>
      </c>
      <c r="D892" s="629"/>
      <c r="E892" s="629"/>
      <c r="F892" s="629"/>
      <c r="G892" s="629"/>
      <c r="H892" s="629"/>
      <c r="I892" s="629"/>
      <c r="J892" s="629"/>
      <c r="K892" s="549"/>
    </row>
    <row r="893" spans="1:11" s="82" customFormat="1" ht="36.6" customHeight="1">
      <c r="A893" s="203" t="s">
        <v>580</v>
      </c>
      <c r="B893" s="204"/>
      <c r="C893" s="628" t="s">
        <v>581</v>
      </c>
      <c r="D893" s="629"/>
      <c r="E893" s="629"/>
      <c r="F893" s="629"/>
      <c r="G893" s="629"/>
      <c r="H893" s="629"/>
      <c r="I893" s="629"/>
      <c r="J893" s="629"/>
      <c r="K893" s="549"/>
    </row>
    <row r="894" spans="1:11" s="82" customFormat="1" ht="37.5" customHeight="1">
      <c r="A894" s="203" t="s">
        <v>584</v>
      </c>
      <c r="B894" s="204"/>
      <c r="C894" s="628" t="s">
        <v>585</v>
      </c>
      <c r="D894" s="629"/>
      <c r="E894" s="629"/>
      <c r="F894" s="629"/>
      <c r="G894" s="629"/>
      <c r="H894" s="629"/>
      <c r="I894" s="629"/>
      <c r="J894" s="629"/>
      <c r="K894" s="549"/>
    </row>
    <row r="895" spans="1:11" s="82" customFormat="1" ht="27.6" customHeight="1">
      <c r="A895" s="632" t="s">
        <v>306</v>
      </c>
      <c r="B895" s="695"/>
      <c r="C895" s="630" t="s">
        <v>683</v>
      </c>
      <c r="D895" s="631"/>
      <c r="E895" s="631"/>
      <c r="F895" s="631"/>
      <c r="G895" s="631"/>
      <c r="H895" s="631"/>
      <c r="I895" s="631"/>
      <c r="J895" s="631"/>
      <c r="K895" s="549"/>
    </row>
    <row r="896" spans="1:11" s="82" customFormat="1" ht="36.75" customHeight="1">
      <c r="A896" s="626" t="s">
        <v>97</v>
      </c>
      <c r="B896" s="627"/>
      <c r="C896" s="628" t="s">
        <v>586</v>
      </c>
      <c r="D896" s="629"/>
      <c r="E896" s="629"/>
      <c r="F896" s="629"/>
      <c r="G896" s="629"/>
      <c r="H896" s="629"/>
      <c r="I896" s="629"/>
      <c r="J896" s="629"/>
      <c r="K896" s="549"/>
    </row>
    <row r="897" spans="1:11" s="82" customFormat="1" ht="32.65" customHeight="1">
      <c r="A897" s="626" t="s">
        <v>170</v>
      </c>
      <c r="B897" s="627"/>
      <c r="C897" s="628" t="s">
        <v>587</v>
      </c>
      <c r="D897" s="629"/>
      <c r="E897" s="629"/>
      <c r="F897" s="629"/>
      <c r="G897" s="629"/>
      <c r="H897" s="629"/>
      <c r="I897" s="629"/>
      <c r="J897" s="629"/>
      <c r="K897" s="549"/>
    </row>
    <row r="898" spans="1:11" s="82" customFormat="1" ht="32.65" customHeight="1">
      <c r="A898" s="632" t="s">
        <v>684</v>
      </c>
      <c r="B898" s="695"/>
      <c r="C898" s="630" t="s">
        <v>685</v>
      </c>
      <c r="D898" s="631"/>
      <c r="E898" s="631"/>
      <c r="F898" s="631"/>
      <c r="G898" s="631"/>
      <c r="H898" s="631"/>
      <c r="I898" s="631"/>
      <c r="J898" s="631"/>
      <c r="K898" s="549"/>
    </row>
    <row r="899" spans="1:11" s="82" customFormat="1" ht="32.65" customHeight="1">
      <c r="A899" s="632" t="s">
        <v>686</v>
      </c>
      <c r="B899" s="695"/>
      <c r="C899" s="630" t="s">
        <v>687</v>
      </c>
      <c r="D899" s="631"/>
      <c r="E899" s="631"/>
      <c r="F899" s="631"/>
      <c r="G899" s="631"/>
      <c r="H899" s="631"/>
      <c r="I899" s="631"/>
      <c r="J899" s="631"/>
      <c r="K899" s="549"/>
    </row>
    <row r="900" spans="1:11" s="82" customFormat="1" ht="37.35" customHeight="1">
      <c r="A900" s="626" t="s">
        <v>588</v>
      </c>
      <c r="B900" s="627"/>
      <c r="C900" s="628" t="s">
        <v>589</v>
      </c>
      <c r="D900" s="629"/>
      <c r="E900" s="629"/>
      <c r="F900" s="629"/>
      <c r="G900" s="629"/>
      <c r="H900" s="629"/>
      <c r="I900" s="629"/>
      <c r="J900" s="629"/>
      <c r="K900" s="549"/>
    </row>
    <row r="901" spans="1:11" s="82" customFormat="1" ht="32.65" customHeight="1">
      <c r="A901" s="203" t="s">
        <v>519</v>
      </c>
      <c r="B901" s="204"/>
      <c r="C901" s="628" t="s">
        <v>570</v>
      </c>
      <c r="D901" s="629"/>
      <c r="E901" s="629"/>
      <c r="F901" s="629"/>
      <c r="G901" s="629"/>
      <c r="H901" s="629"/>
      <c r="I901" s="629"/>
      <c r="J901" s="629"/>
      <c r="K901" s="549"/>
    </row>
    <row r="902" spans="1:11" s="82" customFormat="1" ht="30.6" customHeight="1">
      <c r="A902" s="203" t="s">
        <v>203</v>
      </c>
      <c r="B902" s="204"/>
      <c r="C902" s="628" t="s">
        <v>590</v>
      </c>
      <c r="D902" s="629"/>
      <c r="E902" s="629"/>
      <c r="F902" s="629"/>
      <c r="G902" s="629"/>
      <c r="H902" s="629"/>
      <c r="I902" s="629"/>
      <c r="J902" s="629"/>
      <c r="K902" s="549"/>
    </row>
    <row r="903" spans="1:11" s="82" customFormat="1" ht="18.75" customHeight="1">
      <c r="A903" s="626" t="s">
        <v>547</v>
      </c>
      <c r="B903" s="627"/>
      <c r="C903" s="628" t="s">
        <v>591</v>
      </c>
      <c r="D903" s="629"/>
      <c r="E903" s="629"/>
      <c r="F903" s="629"/>
      <c r="G903" s="629"/>
      <c r="H903" s="629"/>
      <c r="I903" s="629"/>
      <c r="J903" s="629"/>
      <c r="K903" s="549"/>
    </row>
    <row r="904" spans="1:11" s="82" customFormat="1" ht="36.6" customHeight="1">
      <c r="A904" s="203" t="s">
        <v>592</v>
      </c>
      <c r="B904" s="204"/>
      <c r="C904" s="628" t="s">
        <v>593</v>
      </c>
      <c r="D904" s="629"/>
      <c r="E904" s="629"/>
      <c r="F904" s="629"/>
      <c r="G904" s="629"/>
      <c r="H904" s="629"/>
      <c r="I904" s="629"/>
      <c r="J904" s="629"/>
      <c r="K904" s="549"/>
    </row>
    <row r="905" spans="1:11" s="82" customFormat="1" ht="36.6" customHeight="1">
      <c r="A905" s="203" t="s">
        <v>594</v>
      </c>
      <c r="B905" s="204"/>
      <c r="C905" s="628" t="s">
        <v>595</v>
      </c>
      <c r="D905" s="629"/>
      <c r="E905" s="629"/>
      <c r="F905" s="629"/>
      <c r="G905" s="629"/>
      <c r="H905" s="629"/>
      <c r="I905" s="629"/>
      <c r="J905" s="629"/>
      <c r="K905" s="549"/>
    </row>
    <row r="906" spans="1:11" s="82" customFormat="1" ht="32.1" customHeight="1">
      <c r="A906" s="626" t="s">
        <v>596</v>
      </c>
      <c r="B906" s="627"/>
      <c r="C906" s="628" t="s">
        <v>597</v>
      </c>
      <c r="D906" s="629"/>
      <c r="E906" s="629"/>
      <c r="F906" s="629"/>
      <c r="G906" s="629"/>
      <c r="H906" s="629"/>
      <c r="I906" s="629"/>
      <c r="J906" s="629"/>
      <c r="K906" s="549"/>
    </row>
    <row r="907" spans="1:11" s="550" customFormat="1" ht="18.75" customHeight="1">
      <c r="A907" s="626" t="s">
        <v>598</v>
      </c>
      <c r="B907" s="627"/>
      <c r="C907" s="628" t="s">
        <v>599</v>
      </c>
      <c r="D907" s="629"/>
      <c r="E907" s="629"/>
      <c r="F907" s="629"/>
      <c r="G907" s="629"/>
      <c r="H907" s="629"/>
      <c r="I907" s="629"/>
      <c r="J907" s="629"/>
      <c r="K907" s="549"/>
    </row>
  </sheetData>
  <sheetProtection formatColumns="0" formatRows="0"/>
  <mergeCells count="201">
    <mergeCell ref="D826:E826"/>
    <mergeCell ref="A822:G822"/>
    <mergeCell ref="A729:C729"/>
    <mergeCell ref="A895:B895"/>
    <mergeCell ref="A898:B898"/>
    <mergeCell ref="C898:J898"/>
    <mergeCell ref="A899:B899"/>
    <mergeCell ref="C899:J899"/>
    <mergeCell ref="C875:J875"/>
    <mergeCell ref="A885:B885"/>
    <mergeCell ref="C885:J885"/>
    <mergeCell ref="A886:B886"/>
    <mergeCell ref="C886:J886"/>
    <mergeCell ref="C896:J896"/>
    <mergeCell ref="C897:J897"/>
    <mergeCell ref="C894:J894"/>
    <mergeCell ref="C880:J880"/>
    <mergeCell ref="A887:B887"/>
    <mergeCell ref="A880:B880"/>
    <mergeCell ref="C891:J891"/>
    <mergeCell ref="C893:J893"/>
    <mergeCell ref="C873:J873"/>
    <mergeCell ref="C877:J877"/>
    <mergeCell ref="C876:J876"/>
    <mergeCell ref="A876:B876"/>
    <mergeCell ref="C889:J889"/>
    <mergeCell ref="C890:J890"/>
    <mergeCell ref="A888:B888"/>
    <mergeCell ref="A881:B881"/>
    <mergeCell ref="A882:B882"/>
    <mergeCell ref="C887:J887"/>
    <mergeCell ref="A875:B875"/>
    <mergeCell ref="A874:B874"/>
    <mergeCell ref="C874:J874"/>
    <mergeCell ref="A704:C704"/>
    <mergeCell ref="A711:C711"/>
    <mergeCell ref="G106:I106"/>
    <mergeCell ref="B107:C107"/>
    <mergeCell ref="G107:I107"/>
    <mergeCell ref="F108:F109"/>
    <mergeCell ref="D689:D690"/>
    <mergeCell ref="D691:D692"/>
    <mergeCell ref="D682:D683"/>
    <mergeCell ref="A634:C634"/>
    <mergeCell ref="A635:C635"/>
    <mergeCell ref="A648:C648"/>
    <mergeCell ref="A678:C678"/>
    <mergeCell ref="A693:C693"/>
    <mergeCell ref="A691:C692"/>
    <mergeCell ref="A694:C695"/>
    <mergeCell ref="G195:H195"/>
    <mergeCell ref="G189:H189"/>
    <mergeCell ref="G190:H190"/>
    <mergeCell ref="G192:H192"/>
    <mergeCell ref="G193:H193"/>
    <mergeCell ref="G194:H194"/>
    <mergeCell ref="B106:C106"/>
    <mergeCell ref="A526:J526"/>
    <mergeCell ref="A1:J1"/>
    <mergeCell ref="A2:J2"/>
    <mergeCell ref="A4:J4"/>
    <mergeCell ref="A347:J347"/>
    <mergeCell ref="D18:E18"/>
    <mergeCell ref="A41:J41"/>
    <mergeCell ref="A23:G23"/>
    <mergeCell ref="E262:E263"/>
    <mergeCell ref="A39:J39"/>
    <mergeCell ref="A243:D244"/>
    <mergeCell ref="D20:E20"/>
    <mergeCell ref="B262:B263"/>
    <mergeCell ref="H262:H263"/>
    <mergeCell ref="F18:G18"/>
    <mergeCell ref="B98:C98"/>
    <mergeCell ref="H98:J98"/>
    <mergeCell ref="D69:G69"/>
    <mergeCell ref="G90:I95"/>
    <mergeCell ref="G89:I89"/>
    <mergeCell ref="B104:C104"/>
    <mergeCell ref="B105:C105"/>
    <mergeCell ref="G103:I103"/>
    <mergeCell ref="A115:J115"/>
    <mergeCell ref="B108:C109"/>
    <mergeCell ref="A16:B16"/>
    <mergeCell ref="F19:G20"/>
    <mergeCell ref="D19:E19"/>
    <mergeCell ref="C892:J892"/>
    <mergeCell ref="A869:J869"/>
    <mergeCell ref="B826:C826"/>
    <mergeCell ref="J829:J831"/>
    <mergeCell ref="G105:I105"/>
    <mergeCell ref="A669:J669"/>
    <mergeCell ref="A740:J740"/>
    <mergeCell ref="G82:I82"/>
    <mergeCell ref="F262:F263"/>
    <mergeCell ref="A85:J85"/>
    <mergeCell ref="A29:J31"/>
    <mergeCell ref="A33:J37"/>
    <mergeCell ref="C881:J881"/>
    <mergeCell ref="F98:G98"/>
    <mergeCell ref="A677:C677"/>
    <mergeCell ref="A814:J814"/>
    <mergeCell ref="D721:D722"/>
    <mergeCell ref="G83:I83"/>
    <mergeCell ref="G78:I78"/>
    <mergeCell ref="E96:E97"/>
    <mergeCell ref="A701:C701"/>
    <mergeCell ref="A906:B906"/>
    <mergeCell ref="A907:B907"/>
    <mergeCell ref="C906:J906"/>
    <mergeCell ref="C907:J907"/>
    <mergeCell ref="A903:B903"/>
    <mergeCell ref="C903:J903"/>
    <mergeCell ref="C902:J902"/>
    <mergeCell ref="C878:J878"/>
    <mergeCell ref="C879:J879"/>
    <mergeCell ref="A879:B879"/>
    <mergeCell ref="A897:B897"/>
    <mergeCell ref="A900:B900"/>
    <mergeCell ref="C900:J900"/>
    <mergeCell ref="A896:B896"/>
    <mergeCell ref="C882:J882"/>
    <mergeCell ref="C888:J888"/>
    <mergeCell ref="C883:J883"/>
    <mergeCell ref="C904:J904"/>
    <mergeCell ref="C895:J895"/>
    <mergeCell ref="C884:J884"/>
    <mergeCell ref="C901:J901"/>
    <mergeCell ref="C905:J905"/>
    <mergeCell ref="A99:J99"/>
    <mergeCell ref="A197:J197"/>
    <mergeCell ref="A258:J258"/>
    <mergeCell ref="A308:J308"/>
    <mergeCell ref="D98:E98"/>
    <mergeCell ref="A409:J409"/>
    <mergeCell ref="A471:J471"/>
    <mergeCell ref="D262:D263"/>
    <mergeCell ref="C262:C263"/>
    <mergeCell ref="G262:G263"/>
    <mergeCell ref="A262:A263"/>
    <mergeCell ref="E108:E109"/>
    <mergeCell ref="G104:I104"/>
    <mergeCell ref="G188:H188"/>
    <mergeCell ref="G191:H191"/>
    <mergeCell ref="G80:I80"/>
    <mergeCell ref="D71:G71"/>
    <mergeCell ref="D75:G75"/>
    <mergeCell ref="D73:G73"/>
    <mergeCell ref="G81:I81"/>
    <mergeCell ref="G79:I79"/>
    <mergeCell ref="D67:H67"/>
    <mergeCell ref="D72:G72"/>
    <mergeCell ref="D70:G70"/>
    <mergeCell ref="D68:I68"/>
    <mergeCell ref="B19:C19"/>
    <mergeCell ref="B18:C18"/>
    <mergeCell ref="B20:C20"/>
    <mergeCell ref="B79:C79"/>
    <mergeCell ref="B80:C80"/>
    <mergeCell ref="B81:C81"/>
    <mergeCell ref="B82:C82"/>
    <mergeCell ref="A151:B151"/>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I604:J604"/>
    <mergeCell ref="I670:J670"/>
    <mergeCell ref="I741:J741"/>
    <mergeCell ref="I815:J815"/>
    <mergeCell ref="I870:J870"/>
    <mergeCell ref="I116:J116"/>
    <mergeCell ref="I86:J86"/>
    <mergeCell ref="I100:J100"/>
    <mergeCell ref="I198:J198"/>
    <mergeCell ref="I259:J259"/>
    <mergeCell ref="I309:J309"/>
    <mergeCell ref="I348:J348"/>
    <mergeCell ref="I410:J410"/>
    <mergeCell ref="I472:J472"/>
    <mergeCell ref="I527:J527"/>
    <mergeCell ref="G96:I97"/>
    <mergeCell ref="G108:I109"/>
    <mergeCell ref="F641:H641"/>
    <mergeCell ref="A603:J603"/>
    <mergeCell ref="A618:C618"/>
    <mergeCell ref="A619:C619"/>
    <mergeCell ref="A632:C632"/>
    <mergeCell ref="A702:C702"/>
    <mergeCell ref="A703:C703"/>
  </mergeCells>
  <phoneticPr fontId="0"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28/02/2022&amp;C&amp;P of 18</oddFooter>
  </headerFooter>
  <rowBreaks count="17" manualBreakCount="17">
    <brk id="63" max="9" man="1"/>
    <brk id="84" max="9" man="1"/>
    <brk id="98" max="9" man="1"/>
    <brk id="114" max="9" man="1"/>
    <brk id="181" max="9" man="1"/>
    <brk id="196" max="9" man="1"/>
    <brk id="257" max="9" man="1"/>
    <brk id="307" max="9" man="1"/>
    <brk id="346" max="9" man="1"/>
    <brk id="408" max="9" man="1"/>
    <brk id="470" max="9" man="1"/>
    <brk id="525" max="9" man="1"/>
    <brk id="602" max="9" man="1"/>
    <brk id="668" max="9" man="1"/>
    <brk id="739" max="9" man="1"/>
    <brk id="813" max="9" man="1"/>
    <brk id="868"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Siaudvytyte,Milda</cp:lastModifiedBy>
  <cp:lastPrinted>2022-02-21T16:27:06Z</cp:lastPrinted>
  <dcterms:created xsi:type="dcterms:W3CDTF">2012-04-30T09:31:06Z</dcterms:created>
  <dcterms:modified xsi:type="dcterms:W3CDTF">2022-02-25T17:31:09Z</dcterms:modified>
</cp:coreProperties>
</file>